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hernandezmo\Documents\Respaldo gis\SAP 2026\Cuenta Pública\3.  Marzo\LDF\"/>
    </mc:Choice>
  </mc:AlternateContent>
  <bookViews>
    <workbookView xWindow="0" yWindow="0" windowWidth="28800" windowHeight="11700"/>
  </bookViews>
  <sheets>
    <sheet name="F6A Portal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A">#REF!</definedName>
    <definedName name="A_impresión_IM">[1]ECABR!#REF!</definedName>
    <definedName name="AAAZ">[1]ECABR!#REF!</definedName>
    <definedName name="abc">[2]TOTAL!#REF!</definedName>
    <definedName name="Abr">#REF!</definedName>
    <definedName name="ALMACEN_GRAL._DE_FARMACIAS">#REF!</definedName>
    <definedName name="ALMACEN_GRAL._DE_SUPERMERCADOS">#REF!</definedName>
    <definedName name="ANIO1P">'[3]Info General'!$D$23</definedName>
    <definedName name="ANIO2P">'[3]Info General'!$E$23</definedName>
    <definedName name="ANIO3P">'[3]Info General'!$F$23</definedName>
    <definedName name="ANIO4P">'[3]Info General'!$G$23</definedName>
    <definedName name="ANIO5P">'[3]Info General'!$H$23</definedName>
    <definedName name="ANIO6P">'[3]Info General'!$I$23</definedName>
    <definedName name="año">'[4]rel unidades de negocio'!#REF!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[5]EGRESOS!#REF!</definedName>
    <definedName name="_xlnm.Print_Area" localSheetId="0">'F6A Portal'!$B$1:$H$161</definedName>
    <definedName name="B">[5]EGRESOS!#REF!</definedName>
    <definedName name="BASE">#REF!</definedName>
    <definedName name="_xlnm.Database">[6]REPORTO!#REF!</definedName>
    <definedName name="cba">[2]TOTAL!#REF!</definedName>
    <definedName name="CENTRO_COMERCIAL_ESTRELLA">#REF!</definedName>
    <definedName name="COMPUTO">#REF!</definedName>
    <definedName name="CONDOMINIO">#REF!</definedName>
    <definedName name="COORD._DE__FINANZAS_Y_COMERC.">#REF!</definedName>
    <definedName name="COORDINACION_DE_RECURSOS_MATERIALES_Y_SERVICIOS_GENERALES">#REF!</definedName>
    <definedName name="DATA1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IRECCION_DE_ADQUISICIONES">#REF!</definedName>
    <definedName name="DIRECCION_DE_AFIL.Y_VIG._DE_DERECHOS">#REF!</definedName>
    <definedName name="DIRECCION_DE_AUDITORIA">#REF!</definedName>
    <definedName name="DIRECCION_DE_COMERCIALIZACION">#REF!</definedName>
    <definedName name="DIRECCION_DE_COMPRAS">#REF!</definedName>
    <definedName name="DIRECCION_DE_CONTABILIDAD">#REF!</definedName>
    <definedName name="DIRECCION_DE_INFORMATICA">#REF!</definedName>
    <definedName name="DIRECCION_DE_PRESTACIONES">#REF!</definedName>
    <definedName name="DIRECCION_DE_PROPIEDAD_INMOBILIARIA">#REF!</definedName>
    <definedName name="DIRECCION_DE_RECURSOS_HUMANOS">#REF!</definedName>
    <definedName name="DIRECCION_DE_RELACIONES_PUBLICAS">#REF!</definedName>
    <definedName name="DIRECCION_DE_VENTAS">#REF!</definedName>
    <definedName name="DIRECCION_DEL_INGRESO">#REF!</definedName>
    <definedName name="DIRECCION_GENERAL">#REF!</definedName>
    <definedName name="DIRECCION_JURIDICO">#REF!</definedName>
    <definedName name="Ejercicio">[7]Inicio!$C$22</definedName>
    <definedName name="ELOY">#REF!</definedName>
    <definedName name="Ene">#REF!</definedName>
    <definedName name="ENTE_PUBLICO">'[8]Info General'!$C$6</definedName>
    <definedName name="ENTIDAD">'[3]Info General'!$C$11</definedName>
    <definedName name="ESTACIONAMIENTO_ALONSO">#REF!</definedName>
    <definedName name="ESTACIONAMIENTO_CENTRAL">#REF!</definedName>
    <definedName name="ESTACIONAMIENTO_HINOJO">#REF!</definedName>
    <definedName name="FARMACIA_1">#REF!</definedName>
    <definedName name="FARMACIA_10">#REF!</definedName>
    <definedName name="FARMACIA_11">#REF!</definedName>
    <definedName name="FARMACIA_12">#REF!</definedName>
    <definedName name="FARMACIA_13">#REF!</definedName>
    <definedName name="FARMACIA_14">#REF!</definedName>
    <definedName name="FARMACIA_15">#REF!</definedName>
    <definedName name="FARMACIA_17">#REF!</definedName>
    <definedName name="FARMACIA_18">#REF!</definedName>
    <definedName name="FARMACIA_19">#REF!</definedName>
    <definedName name="FARMACIA_2">#REF!</definedName>
    <definedName name="FARMACIA_20">#REF!</definedName>
    <definedName name="FARMACIA_21">#REF!</definedName>
    <definedName name="FARMACIA_22">#REF!</definedName>
    <definedName name="FARMACIA_23">#REF!</definedName>
    <definedName name="FARMACIA_25">#REF!</definedName>
    <definedName name="FARMACIA_26">#REF!</definedName>
    <definedName name="FARMACIA_27">#REF!</definedName>
    <definedName name="FARMACIA_28">#REF!</definedName>
    <definedName name="FARMACIA_29">#REF!</definedName>
    <definedName name="FARMACIA_3">#REF!</definedName>
    <definedName name="FARMACIA_30">#REF!</definedName>
    <definedName name="FARMACIA_31">#REF!</definedName>
    <definedName name="FARMACIA_33">#REF!</definedName>
    <definedName name="FARMACIA_35">#REF!</definedName>
    <definedName name="FARMACIA_36">#REF!</definedName>
    <definedName name="FARMACIA_37">#REF!</definedName>
    <definedName name="FARMACIA_38">#REF!</definedName>
    <definedName name="FARMACIA_39">#REF!</definedName>
    <definedName name="FARMACIA_4">#REF!</definedName>
    <definedName name="FARMACIA_40">#REF!</definedName>
    <definedName name="FARMACIA_41">#REF!</definedName>
    <definedName name="FARMACIA_42">#REF!</definedName>
    <definedName name="FARMACIA_43">#REF!</definedName>
    <definedName name="FARMACIA_44">#REF!</definedName>
    <definedName name="FARMACIA_45">#REF!</definedName>
    <definedName name="FARMACIA_46">#REF!</definedName>
    <definedName name="FARMACIA_47">#REF!</definedName>
    <definedName name="FARMACIA_48">#REF!</definedName>
    <definedName name="FARMACIA_49">#REF!</definedName>
    <definedName name="FARMACIA_5">#REF!</definedName>
    <definedName name="FARMACIA_51">#REF!</definedName>
    <definedName name="FARMACIA_52">#REF!</definedName>
    <definedName name="FARMACIA_53">#REF!</definedName>
    <definedName name="FARMACIA_54">#REF!</definedName>
    <definedName name="FARMACIA_55">#REF!</definedName>
    <definedName name="FARMACIA_56">#REF!</definedName>
    <definedName name="FARMACIA_57">#REF!</definedName>
    <definedName name="FARMACIA_58">#REF!</definedName>
    <definedName name="FARMACIA_59">#REF!</definedName>
    <definedName name="FARMACIA_6">#REF!</definedName>
    <definedName name="FARMACIA_61">#REF!</definedName>
    <definedName name="FARMACIA_62">#REF!</definedName>
    <definedName name="FARMACIA_7">#REF!</definedName>
    <definedName name="FARMACIA_8">#REF!</definedName>
    <definedName name="FARMACIA_9">#REF!</definedName>
    <definedName name="Feb">#REF!</definedName>
    <definedName name="Fecha">#REF!</definedName>
    <definedName name="FFF">#REF!</definedName>
    <definedName name="g">#REF!</definedName>
    <definedName name="gis">#REF!</definedName>
    <definedName name="GRAN_TOTAL_MOBILIARIO_Y_EQUIPO">#REF!</definedName>
    <definedName name="HF">[9]T1705HF!$B$20:$B$20</definedName>
    <definedName name="ju">[6]REPORTO!#REF!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ONTO1">'[10]Info General'!$D$18</definedName>
    <definedName name="MONTO2">'[10]Info General'!$E$18</definedName>
    <definedName name="MUEBLERIA_1">#REF!</definedName>
    <definedName name="MUEBLERIA_2">#REF!</definedName>
    <definedName name="MUEBLERIA_3">#REF!</definedName>
    <definedName name="MUEBLERIA_4">#REF!</definedName>
    <definedName name="N">#REF!</definedName>
    <definedName name="NUMERO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REPORTO">#REF!</definedName>
    <definedName name="S">'[4]rel unidades de negocio'!#REF!</definedName>
    <definedName name="SALDO_PENDIENTE">'[10]Info General'!$F$18</definedName>
    <definedName name="SUPERMERCADO_11">#REF!</definedName>
    <definedName name="SUPERMERCADO_2">#REF!</definedName>
    <definedName name="SUPERMERCADO_3">#REF!</definedName>
    <definedName name="SUPERMERCADO_5">#REF!</definedName>
    <definedName name="SUPERMERCADO_6">#REF!</definedName>
    <definedName name="SUPERMERCADO_7">#REF!</definedName>
    <definedName name="TCAIE">[11]CH1902!$B$20:$B$20</definedName>
    <definedName name="TCFEEIS">#REF!</definedName>
    <definedName name="TEST0">#REF!</definedName>
    <definedName name="TESTHKEY">#REF!</definedName>
    <definedName name="TESTKEYS">#REF!</definedName>
    <definedName name="TESTVKEY">#REF!</definedName>
    <definedName name="TIENDA_DEPARTAMENTAL">#REF!</definedName>
    <definedName name="tin">#REF!</definedName>
    <definedName name="TOTAL_A_DIST.ENTRE_ALMACENES">#REF!</definedName>
    <definedName name="TOTAL_MOB._A_DISTRIBUIR_ENTRE_LAS_CUATRO_DIRECCIONE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6" i="1" l="1"/>
  <c r="H156" i="1" s="1"/>
  <c r="H155" i="1"/>
  <c r="E155" i="1"/>
  <c r="E154" i="1"/>
  <c r="H154" i="1" s="1"/>
  <c r="H153" i="1"/>
  <c r="E153" i="1"/>
  <c r="E152" i="1"/>
  <c r="H152" i="1" s="1"/>
  <c r="H151" i="1"/>
  <c r="E151" i="1"/>
  <c r="E150" i="1"/>
  <c r="H150" i="1" s="1"/>
  <c r="G149" i="1"/>
  <c r="F149" i="1"/>
  <c r="E149" i="1"/>
  <c r="D149" i="1"/>
  <c r="C149" i="1"/>
  <c r="E148" i="1"/>
  <c r="H148" i="1" s="1"/>
  <c r="H147" i="1"/>
  <c r="E147" i="1"/>
  <c r="E146" i="1"/>
  <c r="H146" i="1" s="1"/>
  <c r="G145" i="1"/>
  <c r="F145" i="1"/>
  <c r="E145" i="1"/>
  <c r="D145" i="1"/>
  <c r="C145" i="1"/>
  <c r="E144" i="1"/>
  <c r="H144" i="1" s="1"/>
  <c r="H143" i="1"/>
  <c r="E143" i="1"/>
  <c r="E142" i="1"/>
  <c r="H142" i="1" s="1"/>
  <c r="H141" i="1"/>
  <c r="E141" i="1"/>
  <c r="E140" i="1"/>
  <c r="H140" i="1" s="1"/>
  <c r="H139" i="1"/>
  <c r="E139" i="1"/>
  <c r="E138" i="1"/>
  <c r="E136" i="1" s="1"/>
  <c r="H137" i="1"/>
  <c r="E137" i="1"/>
  <c r="G136" i="1"/>
  <c r="F136" i="1"/>
  <c r="D136" i="1"/>
  <c r="C136" i="1"/>
  <c r="H135" i="1"/>
  <c r="E135" i="1"/>
  <c r="E134" i="1"/>
  <c r="E132" i="1" s="1"/>
  <c r="H133" i="1"/>
  <c r="E133" i="1"/>
  <c r="G132" i="1"/>
  <c r="F132" i="1"/>
  <c r="D132" i="1"/>
  <c r="C132" i="1"/>
  <c r="H131" i="1"/>
  <c r="E131" i="1"/>
  <c r="E130" i="1"/>
  <c r="H130" i="1" s="1"/>
  <c r="H129" i="1"/>
  <c r="E129" i="1"/>
  <c r="E128" i="1"/>
  <c r="H128" i="1" s="1"/>
  <c r="H127" i="1"/>
  <c r="E127" i="1"/>
  <c r="E126" i="1"/>
  <c r="H126" i="1" s="1"/>
  <c r="H125" i="1"/>
  <c r="E125" i="1"/>
  <c r="E124" i="1"/>
  <c r="E122" i="1" s="1"/>
  <c r="H123" i="1"/>
  <c r="E123" i="1"/>
  <c r="G122" i="1"/>
  <c r="F122" i="1"/>
  <c r="D122" i="1"/>
  <c r="C122" i="1"/>
  <c r="H121" i="1"/>
  <c r="E121" i="1"/>
  <c r="E120" i="1"/>
  <c r="H120" i="1" s="1"/>
  <c r="H119" i="1"/>
  <c r="E119" i="1"/>
  <c r="E118" i="1"/>
  <c r="H118" i="1" s="1"/>
  <c r="H117" i="1"/>
  <c r="E117" i="1"/>
  <c r="E116" i="1"/>
  <c r="H116" i="1" s="1"/>
  <c r="H115" i="1"/>
  <c r="E115" i="1"/>
  <c r="E114" i="1"/>
  <c r="E112" i="1" s="1"/>
  <c r="H113" i="1"/>
  <c r="E113" i="1"/>
  <c r="G112" i="1"/>
  <c r="F112" i="1"/>
  <c r="D112" i="1"/>
  <c r="C112" i="1"/>
  <c r="H111" i="1"/>
  <c r="E111" i="1"/>
  <c r="E110" i="1"/>
  <c r="H110" i="1" s="1"/>
  <c r="H109" i="1"/>
  <c r="E109" i="1"/>
  <c r="E108" i="1"/>
  <c r="H108" i="1" s="1"/>
  <c r="H107" i="1"/>
  <c r="E107" i="1"/>
  <c r="E106" i="1"/>
  <c r="H106" i="1" s="1"/>
  <c r="H105" i="1"/>
  <c r="E105" i="1"/>
  <c r="E104" i="1"/>
  <c r="E102" i="1" s="1"/>
  <c r="H103" i="1"/>
  <c r="E103" i="1"/>
  <c r="G102" i="1"/>
  <c r="F102" i="1"/>
  <c r="D102" i="1"/>
  <c r="C102" i="1"/>
  <c r="H101" i="1"/>
  <c r="E101" i="1"/>
  <c r="E100" i="1"/>
  <c r="H100" i="1" s="1"/>
  <c r="H99" i="1"/>
  <c r="E99" i="1"/>
  <c r="E98" i="1"/>
  <c r="H98" i="1" s="1"/>
  <c r="H97" i="1"/>
  <c r="E97" i="1"/>
  <c r="E96" i="1"/>
  <c r="H96" i="1" s="1"/>
  <c r="H95" i="1"/>
  <c r="E95" i="1"/>
  <c r="E94" i="1"/>
  <c r="E92" i="1" s="1"/>
  <c r="H93" i="1"/>
  <c r="E93" i="1"/>
  <c r="G92" i="1"/>
  <c r="F92" i="1"/>
  <c r="D92" i="1"/>
  <c r="C92" i="1"/>
  <c r="H91" i="1"/>
  <c r="E91" i="1"/>
  <c r="E90" i="1"/>
  <c r="H90" i="1" s="1"/>
  <c r="H89" i="1"/>
  <c r="E89" i="1"/>
  <c r="E88" i="1"/>
  <c r="H88" i="1" s="1"/>
  <c r="H87" i="1"/>
  <c r="E87" i="1"/>
  <c r="E86" i="1"/>
  <c r="E84" i="1" s="1"/>
  <c r="H85" i="1"/>
  <c r="E85" i="1"/>
  <c r="G84" i="1"/>
  <c r="G83" i="1" s="1"/>
  <c r="F84" i="1"/>
  <c r="F83" i="1" s="1"/>
  <c r="D84" i="1"/>
  <c r="C84" i="1"/>
  <c r="C83" i="1" s="1"/>
  <c r="D83" i="1"/>
  <c r="E82" i="1"/>
  <c r="H82" i="1" s="1"/>
  <c r="H81" i="1"/>
  <c r="E81" i="1"/>
  <c r="E80" i="1"/>
  <c r="H80" i="1" s="1"/>
  <c r="H79" i="1"/>
  <c r="E79" i="1"/>
  <c r="E78" i="1"/>
  <c r="H78" i="1" s="1"/>
  <c r="H77" i="1"/>
  <c r="E77" i="1"/>
  <c r="E76" i="1"/>
  <c r="H76" i="1" s="1"/>
  <c r="G75" i="1"/>
  <c r="F75" i="1"/>
  <c r="E75" i="1"/>
  <c r="D75" i="1"/>
  <c r="C75" i="1"/>
  <c r="E74" i="1"/>
  <c r="H74" i="1" s="1"/>
  <c r="H73" i="1"/>
  <c r="E73" i="1"/>
  <c r="E72" i="1"/>
  <c r="H72" i="1" s="1"/>
  <c r="H71" i="1" s="1"/>
  <c r="G71" i="1"/>
  <c r="F71" i="1"/>
  <c r="E71" i="1"/>
  <c r="D71" i="1"/>
  <c r="C71" i="1"/>
  <c r="E70" i="1"/>
  <c r="H70" i="1" s="1"/>
  <c r="H69" i="1"/>
  <c r="E69" i="1"/>
  <c r="E68" i="1"/>
  <c r="H68" i="1" s="1"/>
  <c r="H67" i="1"/>
  <c r="E67" i="1"/>
  <c r="E66" i="1"/>
  <c r="H66" i="1" s="1"/>
  <c r="H65" i="1"/>
  <c r="E65" i="1"/>
  <c r="E64" i="1"/>
  <c r="E62" i="1" s="1"/>
  <c r="H63" i="1"/>
  <c r="E63" i="1"/>
  <c r="G62" i="1"/>
  <c r="F62" i="1"/>
  <c r="D62" i="1"/>
  <c r="C62" i="1"/>
  <c r="H61" i="1"/>
  <c r="E61" i="1"/>
  <c r="G60" i="1"/>
  <c r="F60" i="1"/>
  <c r="E60" i="1"/>
  <c r="H60" i="1" s="1"/>
  <c r="D60" i="1"/>
  <c r="D58" i="1" s="1"/>
  <c r="C60" i="1"/>
  <c r="H59" i="1"/>
  <c r="E59" i="1"/>
  <c r="G58" i="1"/>
  <c r="F58" i="1"/>
  <c r="E58" i="1"/>
  <c r="C58" i="1"/>
  <c r="G57" i="1"/>
  <c r="F57" i="1"/>
  <c r="E57" i="1"/>
  <c r="H57" i="1" s="1"/>
  <c r="D57" i="1"/>
  <c r="C57" i="1"/>
  <c r="G56" i="1"/>
  <c r="F56" i="1"/>
  <c r="E56" i="1"/>
  <c r="D56" i="1"/>
  <c r="C56" i="1"/>
  <c r="H55" i="1"/>
  <c r="G55" i="1"/>
  <c r="F55" i="1"/>
  <c r="E55" i="1"/>
  <c r="D55" i="1"/>
  <c r="C55" i="1"/>
  <c r="G54" i="1"/>
  <c r="F54" i="1"/>
  <c r="E54" i="1"/>
  <c r="H54" i="1" s="1"/>
  <c r="D54" i="1"/>
  <c r="C54" i="1"/>
  <c r="G53" i="1"/>
  <c r="F53" i="1"/>
  <c r="E53" i="1"/>
  <c r="H53" i="1" s="1"/>
  <c r="D53" i="1"/>
  <c r="C53" i="1"/>
  <c r="G52" i="1"/>
  <c r="F52" i="1"/>
  <c r="E52" i="1"/>
  <c r="H52" i="1" s="1"/>
  <c r="D52" i="1"/>
  <c r="C52" i="1"/>
  <c r="G51" i="1"/>
  <c r="F51" i="1"/>
  <c r="E51" i="1"/>
  <c r="H51" i="1" s="1"/>
  <c r="D51" i="1"/>
  <c r="C51" i="1"/>
  <c r="G50" i="1"/>
  <c r="G48" i="1" s="1"/>
  <c r="F50" i="1"/>
  <c r="E50" i="1"/>
  <c r="D50" i="1"/>
  <c r="C50" i="1"/>
  <c r="G49" i="1"/>
  <c r="F49" i="1"/>
  <c r="E49" i="1"/>
  <c r="E48" i="1" s="1"/>
  <c r="D49" i="1"/>
  <c r="C49" i="1"/>
  <c r="C48" i="1"/>
  <c r="C47" i="1"/>
  <c r="E47" i="1" s="1"/>
  <c r="H47" i="1" s="1"/>
  <c r="E46" i="1"/>
  <c r="H46" i="1" s="1"/>
  <c r="C46" i="1"/>
  <c r="C45" i="1"/>
  <c r="E45" i="1" s="1"/>
  <c r="H45" i="1" s="1"/>
  <c r="C44" i="1"/>
  <c r="E44" i="1" s="1"/>
  <c r="H44" i="1" s="1"/>
  <c r="G43" i="1"/>
  <c r="G38" i="1" s="1"/>
  <c r="F43" i="1"/>
  <c r="E43" i="1"/>
  <c r="D43" i="1"/>
  <c r="D38" i="1" s="1"/>
  <c r="C43" i="1"/>
  <c r="C38" i="1" s="1"/>
  <c r="C42" i="1"/>
  <c r="E42" i="1" s="1"/>
  <c r="H42" i="1" s="1"/>
  <c r="C41" i="1"/>
  <c r="E41" i="1" s="1"/>
  <c r="H41" i="1" s="1"/>
  <c r="E40" i="1"/>
  <c r="H40" i="1" s="1"/>
  <c r="C40" i="1"/>
  <c r="C39" i="1"/>
  <c r="E39" i="1" s="1"/>
  <c r="F38" i="1"/>
  <c r="G37" i="1"/>
  <c r="F37" i="1"/>
  <c r="E37" i="1"/>
  <c r="H37" i="1" s="1"/>
  <c r="D37" i="1"/>
  <c r="C37" i="1"/>
  <c r="G36" i="1"/>
  <c r="F36" i="1"/>
  <c r="E36" i="1"/>
  <c r="D36" i="1"/>
  <c r="C36" i="1"/>
  <c r="H35" i="1"/>
  <c r="G35" i="1"/>
  <c r="F35" i="1"/>
  <c r="E35" i="1"/>
  <c r="D35" i="1"/>
  <c r="C35" i="1"/>
  <c r="G34" i="1"/>
  <c r="F34" i="1"/>
  <c r="E34" i="1"/>
  <c r="H34" i="1" s="1"/>
  <c r="D34" i="1"/>
  <c r="C34" i="1"/>
  <c r="G33" i="1"/>
  <c r="F33" i="1"/>
  <c r="E33" i="1"/>
  <c r="H33" i="1" s="1"/>
  <c r="D33" i="1"/>
  <c r="C33" i="1"/>
  <c r="G32" i="1"/>
  <c r="F32" i="1"/>
  <c r="E32" i="1"/>
  <c r="H32" i="1" s="1"/>
  <c r="D32" i="1"/>
  <c r="C32" i="1"/>
  <c r="G31" i="1"/>
  <c r="F31" i="1"/>
  <c r="E31" i="1"/>
  <c r="H31" i="1" s="1"/>
  <c r="D31" i="1"/>
  <c r="C31" i="1"/>
  <c r="G30" i="1"/>
  <c r="F30" i="1"/>
  <c r="F28" i="1" s="1"/>
  <c r="E30" i="1"/>
  <c r="D30" i="1"/>
  <c r="C30" i="1"/>
  <c r="H29" i="1"/>
  <c r="G29" i="1"/>
  <c r="F29" i="1"/>
  <c r="E29" i="1"/>
  <c r="E28" i="1" s="1"/>
  <c r="D29" i="1"/>
  <c r="D28" i="1" s="1"/>
  <c r="C29" i="1"/>
  <c r="G27" i="1"/>
  <c r="F27" i="1"/>
  <c r="H27" i="1" s="1"/>
  <c r="E27" i="1"/>
  <c r="D27" i="1"/>
  <c r="C27" i="1"/>
  <c r="G26" i="1"/>
  <c r="F26" i="1"/>
  <c r="E26" i="1"/>
  <c r="H26" i="1" s="1"/>
  <c r="D26" i="1"/>
  <c r="C26" i="1"/>
  <c r="G25" i="1"/>
  <c r="F25" i="1"/>
  <c r="E25" i="1"/>
  <c r="H25" i="1" s="1"/>
  <c r="D25" i="1"/>
  <c r="C25" i="1"/>
  <c r="G24" i="1"/>
  <c r="F24" i="1"/>
  <c r="E24" i="1"/>
  <c r="D24" i="1"/>
  <c r="C24" i="1"/>
  <c r="H23" i="1"/>
  <c r="G23" i="1"/>
  <c r="F23" i="1"/>
  <c r="E23" i="1"/>
  <c r="D23" i="1"/>
  <c r="C23" i="1"/>
  <c r="G22" i="1"/>
  <c r="F22" i="1"/>
  <c r="E22" i="1"/>
  <c r="H22" i="1" s="1"/>
  <c r="D22" i="1"/>
  <c r="C22" i="1"/>
  <c r="G21" i="1"/>
  <c r="F21" i="1"/>
  <c r="E21" i="1"/>
  <c r="H21" i="1" s="1"/>
  <c r="D21" i="1"/>
  <c r="C21" i="1"/>
  <c r="C18" i="1" s="1"/>
  <c r="G20" i="1"/>
  <c r="F20" i="1"/>
  <c r="E20" i="1"/>
  <c r="H20" i="1" s="1"/>
  <c r="D20" i="1"/>
  <c r="C20" i="1"/>
  <c r="G19" i="1"/>
  <c r="F19" i="1"/>
  <c r="E19" i="1"/>
  <c r="H19" i="1" s="1"/>
  <c r="D19" i="1"/>
  <c r="C19" i="1"/>
  <c r="G18" i="1"/>
  <c r="G17" i="1"/>
  <c r="F17" i="1"/>
  <c r="E17" i="1"/>
  <c r="H17" i="1" s="1"/>
  <c r="D17" i="1"/>
  <c r="C17" i="1"/>
  <c r="G16" i="1"/>
  <c r="F16" i="1"/>
  <c r="E16" i="1"/>
  <c r="D16" i="1"/>
  <c r="C16" i="1"/>
  <c r="H15" i="1"/>
  <c r="G15" i="1"/>
  <c r="F15" i="1"/>
  <c r="E15" i="1"/>
  <c r="D15" i="1"/>
  <c r="C15" i="1"/>
  <c r="G14" i="1"/>
  <c r="F14" i="1"/>
  <c r="E14" i="1"/>
  <c r="H14" i="1" s="1"/>
  <c r="D14" i="1"/>
  <c r="C14" i="1"/>
  <c r="G13" i="1"/>
  <c r="F13" i="1"/>
  <c r="H13" i="1" s="1"/>
  <c r="E13" i="1"/>
  <c r="D13" i="1"/>
  <c r="C13" i="1"/>
  <c r="G12" i="1"/>
  <c r="F12" i="1"/>
  <c r="E12" i="1"/>
  <c r="H12" i="1" s="1"/>
  <c r="D12" i="1"/>
  <c r="C12" i="1"/>
  <c r="G11" i="1"/>
  <c r="F11" i="1"/>
  <c r="F10" i="1" s="1"/>
  <c r="E11" i="1"/>
  <c r="H11" i="1" s="1"/>
  <c r="D11" i="1"/>
  <c r="C11" i="1"/>
  <c r="C10" i="1" l="1"/>
  <c r="G10" i="1"/>
  <c r="H16" i="1"/>
  <c r="H36" i="1"/>
  <c r="D48" i="1"/>
  <c r="H49" i="1"/>
  <c r="F48" i="1"/>
  <c r="H56" i="1"/>
  <c r="C28" i="1"/>
  <c r="G28" i="1"/>
  <c r="H10" i="1"/>
  <c r="F18" i="1"/>
  <c r="F9" i="1" s="1"/>
  <c r="F158" i="1" s="1"/>
  <c r="H43" i="1"/>
  <c r="H39" i="1"/>
  <c r="H38" i="1" s="1"/>
  <c r="E38" i="1"/>
  <c r="H48" i="1"/>
  <c r="H132" i="1"/>
  <c r="E18" i="1"/>
  <c r="D18" i="1"/>
  <c r="H18" i="1"/>
  <c r="H75" i="1"/>
  <c r="H145" i="1"/>
  <c r="E10" i="1"/>
  <c r="D10" i="1"/>
  <c r="H24" i="1"/>
  <c r="H30" i="1"/>
  <c r="E83" i="1"/>
  <c r="H122" i="1"/>
  <c r="H149" i="1"/>
  <c r="H50" i="1"/>
  <c r="H58" i="1"/>
  <c r="H64" i="1"/>
  <c r="H62" i="1" s="1"/>
  <c r="H86" i="1"/>
  <c r="H84" i="1" s="1"/>
  <c r="H94" i="1"/>
  <c r="H92" i="1" s="1"/>
  <c r="H104" i="1"/>
  <c r="H102" i="1" s="1"/>
  <c r="H114" i="1"/>
  <c r="H112" i="1" s="1"/>
  <c r="H124" i="1"/>
  <c r="H134" i="1"/>
  <c r="H138" i="1"/>
  <c r="H136" i="1" s="1"/>
  <c r="E9" i="1" l="1"/>
  <c r="G9" i="1"/>
  <c r="G158" i="1" s="1"/>
  <c r="H28" i="1"/>
  <c r="H9" i="1" s="1"/>
  <c r="C9" i="1"/>
  <c r="C158" i="1" s="1"/>
  <c r="H83" i="1"/>
  <c r="E158" i="1"/>
  <c r="D9" i="1"/>
  <c r="D158" i="1" s="1"/>
  <c r="H158" i="1" l="1"/>
</calcChain>
</file>

<file path=xl/sharedStrings.xml><?xml version="1.0" encoding="utf-8"?>
<sst xmlns="http://schemas.openxmlformats.org/spreadsheetml/2006/main" count="286" uniqueCount="213">
  <si>
    <t>Formato 6 a) Estado Analítico del Ejercicio del Presupuesto de Egresos Detallado - LDF 
                       (Clasificación por Objeto del Gasto)</t>
  </si>
  <si>
    <t xml:space="preserve"> INSTITUTO DE SEGURIDAD SOCIAL DEL ESTADO DE GUANAJUATO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</si>
  <si>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</si>
  <si>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</si>
  <si>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</si>
  <si>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</si>
  <si>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</si>
  <si>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</si>
  <si>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</si>
  <si>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</si>
  <si>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</si>
  <si>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</si>
  <si>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</si>
  <si>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</si>
  <si>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</si>
  <si>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</si>
  <si>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11N</t>
  </si>
  <si>
    <t>a2) Remuneraciones al Personal de Carácter Transitorio</t>
  </si>
  <si>
    <t>12N</t>
  </si>
  <si>
    <t>a3) Remuneraciones Adicionales y Especiales</t>
  </si>
  <si>
    <t>13N</t>
  </si>
  <si>
    <t>a4) Seguridad Social</t>
  </si>
  <si>
    <t>14N</t>
  </si>
  <si>
    <t>a5) Otras Prestaciones Sociales y Económicas</t>
  </si>
  <si>
    <t>15N</t>
  </si>
  <si>
    <t>a6) Previsiones</t>
  </si>
  <si>
    <t>16N</t>
  </si>
  <si>
    <t>a7) Pago de Estímulos a Servidores Públicos</t>
  </si>
  <si>
    <t>17N</t>
  </si>
  <si>
    <t>B. Materiales y Suministros (B=b1+b2+b3+b4+b5+b6+b7+b8+b9)</t>
  </si>
  <si>
    <t>b1) Materiales de Administración, Emisión de Documentos y Artículos Oficiales</t>
  </si>
  <si>
    <t>21N</t>
  </si>
  <si>
    <t>b2) Alimentos y Utensilios</t>
  </si>
  <si>
    <t>22N</t>
  </si>
  <si>
    <t>b3) Materias Primas y Materiales de Producción y Comercialización</t>
  </si>
  <si>
    <t>23N</t>
  </si>
  <si>
    <t>b4) Materiales y Artículos de Construcción y de Reparación</t>
  </si>
  <si>
    <t>24N</t>
  </si>
  <si>
    <t>b5) Productos Químicos, Farmacéuticos y de Laboratorio</t>
  </si>
  <si>
    <t>25N</t>
  </si>
  <si>
    <t>b6) Combustibles, Lubricantes y Aditivos</t>
  </si>
  <si>
    <t>26N</t>
  </si>
  <si>
    <t>b7) Vestuario, Blancos, Prendas de Protección y Artículos Deportivos</t>
  </si>
  <si>
    <t>27N</t>
  </si>
  <si>
    <t>b8) Materiales y Suministros Para Seguridad</t>
  </si>
  <si>
    <t>28N</t>
  </si>
  <si>
    <t>b9) Herramientas, Refacciones y Accesorios Menores</t>
  </si>
  <si>
    <t>29N</t>
  </si>
  <si>
    <t>C. Servicios Generales (C=c1+c2+c3+c4+c5+c6+c7+c8+c9)</t>
  </si>
  <si>
    <t>c1) Servicios Básicos</t>
  </si>
  <si>
    <t>31N</t>
  </si>
  <si>
    <t>c2) Servicios de Arrendamiento</t>
  </si>
  <si>
    <t>32N</t>
  </si>
  <si>
    <t>c3) Servicios Profesionales, Científicos, Técnicos y Otros Servicios</t>
  </si>
  <si>
    <t>33N</t>
  </si>
  <si>
    <t>c4) Servicios Financieros, Bancarios y Comerciales</t>
  </si>
  <si>
    <t>34N</t>
  </si>
  <si>
    <t>c5) Servicios de Instalación, Reparación, Mantenimiento y Conservación</t>
  </si>
  <si>
    <t>35N</t>
  </si>
  <si>
    <t>c6) Servicios de Comunicación Social y Publicidad</t>
  </si>
  <si>
    <t>36N</t>
  </si>
  <si>
    <t>c7) Servicios de Traslado y Viáticos</t>
  </si>
  <si>
    <t>37N</t>
  </si>
  <si>
    <t>c8) Servicios Oficiales</t>
  </si>
  <si>
    <t>38N</t>
  </si>
  <si>
    <t>c9) Otros Servicios Generales</t>
  </si>
  <si>
    <t>39N</t>
  </si>
  <si>
    <t>D. Transferencias, Asignaciones, Subsidios y Otras Ayudas (D=d1+d2+d3+d4+d5+d6+d7+d8+d9)</t>
  </si>
  <si>
    <t>d1) Transferencias Internas y Asignaciones al Sector Público</t>
  </si>
  <si>
    <t>41N</t>
  </si>
  <si>
    <t>d2) Transferencias al Resto del Sector Público</t>
  </si>
  <si>
    <t>42N</t>
  </si>
  <si>
    <t>d3) Subsidios y Subvenciones</t>
  </si>
  <si>
    <t>43N</t>
  </si>
  <si>
    <t>d4) Ayudas Sociales</t>
  </si>
  <si>
    <t>44N</t>
  </si>
  <si>
    <t>d5) Pensiones y Jubilaciones</t>
  </si>
  <si>
    <t>45N</t>
  </si>
  <si>
    <t>d6) Transferencias a Fideicomisos, Mandatos y Otros Análogos</t>
  </si>
  <si>
    <t>46N</t>
  </si>
  <si>
    <t>d7) Transferencias a la Seguridad Social</t>
  </si>
  <si>
    <t>d8) Donativos</t>
  </si>
  <si>
    <t>d9) Transferencias al Exterior</t>
  </si>
  <si>
    <t>49N</t>
  </si>
  <si>
    <t>E. Bienes Muebles, Inmuebles e Intangibles (E=e1+e2+e3+e4+e5+e6+e7+e8+e9)</t>
  </si>
  <si>
    <t>e1) Mobiliario y Equipo de Administración</t>
  </si>
  <si>
    <t>51N</t>
  </si>
  <si>
    <t>e2) Mobiliario y Equipo Educacional y Recreativo</t>
  </si>
  <si>
    <t>52N</t>
  </si>
  <si>
    <t>e3) Equipo e Instrumental Médico y de Laboratorio</t>
  </si>
  <si>
    <t>53N</t>
  </si>
  <si>
    <t>e4) Vehículos y Equipo de Transporte</t>
  </si>
  <si>
    <t>54N</t>
  </si>
  <si>
    <t>e5) Equipo de Defensa y Seguridad</t>
  </si>
  <si>
    <t>55N</t>
  </si>
  <si>
    <t>e6) Maquinaria, Otros Equipos y Herramientas</t>
  </si>
  <si>
    <t>56N</t>
  </si>
  <si>
    <t>e7) Activos Biológicos</t>
  </si>
  <si>
    <t>57N</t>
  </si>
  <si>
    <t>e8) Bienes Inmuebles</t>
  </si>
  <si>
    <t>58N</t>
  </si>
  <si>
    <t>e9) Activos Intangibles</t>
  </si>
  <si>
    <t>59N</t>
  </si>
  <si>
    <t>F. Inversión Pública (F=f1+f2+f3)</t>
  </si>
  <si>
    <t>f1) Obra Pública en Bienes de Dominio Público</t>
  </si>
  <si>
    <t>61N</t>
  </si>
  <si>
    <t>f2) Obra Pública en Bienes Propios</t>
  </si>
  <si>
    <t>62N</t>
  </si>
  <si>
    <t>f3) Proyectos Productivos y Acciones de Fomento</t>
  </si>
  <si>
    <t>63N</t>
  </si>
  <si>
    <t>G. Inversiones Financieras y Otras Provisiones (G=g1+g2+g3+g4+g5+g6+g7)</t>
  </si>
  <si>
    <t>g1) Inversiones Para el Fomento de Actividades Productivas</t>
  </si>
  <si>
    <t>71N</t>
  </si>
  <si>
    <t>g2) Acciones y Participaciones de Capital</t>
  </si>
  <si>
    <t>72N</t>
  </si>
  <si>
    <t>g3) Compra de Títulos y Valores</t>
  </si>
  <si>
    <t>73N</t>
  </si>
  <si>
    <t>g4) Concesión de Préstamos</t>
  </si>
  <si>
    <t>74N</t>
  </si>
  <si>
    <t>g5) Inversiones en Fideicomisos, Mandatos y Otros Análogos</t>
  </si>
  <si>
    <t>75N</t>
  </si>
  <si>
    <t xml:space="preserve">          Fideicomiso de Desastres Naturales (Informativo)</t>
  </si>
  <si>
    <t>g6) Otras Inversiones Financieras</t>
  </si>
  <si>
    <t>76N</t>
  </si>
  <si>
    <t>g7) Provisiones para Contingencias y Otras Erogaciones Especiales</t>
  </si>
  <si>
    <t>79N</t>
  </si>
  <si>
    <t>H. Participaciones y Aportaciones (H=h1+h2+h3)</t>
  </si>
  <si>
    <t>h1) Participaciones</t>
  </si>
  <si>
    <t>81N</t>
  </si>
  <si>
    <t>h2) Aportaciones</t>
  </si>
  <si>
    <t>83N</t>
  </si>
  <si>
    <t>h3) Convenios</t>
  </si>
  <si>
    <t>85N</t>
  </si>
  <si>
    <t>I. Deuda Pública (I=i1+i2+i3+i4+i5+i6+i7)</t>
  </si>
  <si>
    <t>i1) Amortización de la Deuda Pública</t>
  </si>
  <si>
    <t>91N</t>
  </si>
  <si>
    <t>i2) Intereses de la Deuda Pública</t>
  </si>
  <si>
    <t>92N</t>
  </si>
  <si>
    <t>i3) Comisiones de la Deuda Pública</t>
  </si>
  <si>
    <t>93N</t>
  </si>
  <si>
    <t>i4) Gastos de la Deuda Pública</t>
  </si>
  <si>
    <t>94N</t>
  </si>
  <si>
    <t>i5) Costo por Coberturas</t>
  </si>
  <si>
    <t>95N</t>
  </si>
  <si>
    <t>i6) Apoyos Financieros</t>
  </si>
  <si>
    <t>96N</t>
  </si>
  <si>
    <t>i7) Adeudos de Ejercicios Fiscales Anteriores (ADEFAS)</t>
  </si>
  <si>
    <t>99N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</si>
  <si>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</si>
  <si>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</si>
  <si>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</si>
  <si>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</si>
  <si>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</si>
  <si>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</si>
  <si>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</si>
  <si>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</si>
  <si>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</si>
  <si>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</si>
  <si>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</si>
  <si>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</si>
  <si>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</si>
  <si>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</si>
  <si>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</si>
  <si>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</si>
  <si>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</si>
  <si>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</si>
  <si>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</si>
  <si>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</si>
  <si>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</si>
  <si>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</si>
  <si>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</si>
  <si>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</si>
  <si>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</si>
  <si>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</si>
  <si>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</si>
  <si>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</si>
  <si>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</si>
  <si>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</si>
  <si>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</si>
  <si>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</si>
  <si>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</si>
  <si>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</si>
  <si>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</si>
  <si>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</si>
  <si>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</si>
  <si>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</si>
  <si>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</si>
  <si>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</si>
  <si>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</si>
  <si>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</si>
  <si>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</si>
  <si>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</si>
  <si>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</si>
  <si>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</si>
  <si>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</si>
  <si>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</si>
  <si>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</si>
  <si>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</si>
  <si>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</si>
  <si>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</si>
  <si>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</si>
  <si>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</si>
  <si>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</si>
  <si>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</si>
  <si>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</si>
  <si>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</si>
  <si>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</si>
  <si>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</si>
  <si>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</si>
  <si>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</si>
  <si>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</si>
  <si>
    <t>Bajo protesta de decir verdad declaramos de los formatos de la LDF son correctos y responsabilidad del ente emisor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</si>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</sst>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_ ;\-#,##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9"/>
      <color theme="0"/>
      <name val="Intro Book"/>
      <family val="3"/>
    </font>
    <font>
      <sz val="9"/>
      <color theme="1"/>
      <name val="Intro Book"/>
      <family val="3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indent="3"/>
    </xf>
    <xf numFmtId="164" fontId="2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6"/>
    </xf>
    <xf numFmtId="164" fontId="0" fillId="3" borderId="2" xfId="1" applyNumberFormat="1" applyFont="1" applyFill="1" applyBorder="1" applyAlignment="1" applyProtection="1">
      <alignment vertical="center"/>
      <protection locked="0"/>
    </xf>
    <xf numFmtId="0" fontId="0" fillId="3" borderId="2" xfId="0" applyFill="1" applyBorder="1" applyAlignment="1">
      <alignment horizontal="left" vertical="center" indent="9"/>
    </xf>
    <xf numFmtId="164" fontId="1" fillId="3" borderId="2" xfId="1" applyNumberFormat="1" applyFont="1" applyFill="1" applyBorder="1" applyAlignment="1" applyProtection="1">
      <alignment vertical="center"/>
      <protection locked="0"/>
    </xf>
    <xf numFmtId="0" fontId="5" fillId="0" borderId="5" xfId="2" applyFont="1" applyBorder="1" applyAlignment="1">
      <alignment horizontal="left" vertical="top"/>
    </xf>
    <xf numFmtId="0" fontId="6" fillId="0" borderId="5" xfId="2" applyFont="1" applyBorder="1" applyAlignment="1">
      <alignment horizontal="left" vertical="top"/>
    </xf>
    <xf numFmtId="0" fontId="5" fillId="0" borderId="0" xfId="2" applyFont="1" applyBorder="1" applyAlignment="1">
      <alignment horizontal="left" vertical="top"/>
    </xf>
    <xf numFmtId="0" fontId="2" fillId="3" borderId="2" xfId="0" applyFont="1" applyFill="1" applyBorder="1" applyAlignment="1">
      <alignment horizontal="left" vertical="center" indent="3"/>
    </xf>
    <xf numFmtId="0" fontId="0" fillId="3" borderId="2" xfId="0" applyFill="1" applyBorder="1" applyAlignment="1">
      <alignment horizontal="left" indent="9"/>
    </xf>
    <xf numFmtId="0" fontId="0" fillId="3" borderId="2" xfId="0" applyFill="1" applyBorder="1" applyAlignment="1">
      <alignment horizontal="left" indent="3"/>
    </xf>
    <xf numFmtId="164" fontId="0" fillId="3" borderId="2" xfId="1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left" indent="3"/>
    </xf>
    <xf numFmtId="0" fontId="0" fillId="0" borderId="3" xfId="0" applyBorder="1" applyAlignment="1">
      <alignment vertical="center"/>
    </xf>
    <xf numFmtId="43" fontId="0" fillId="0" borderId="3" xfId="1" applyFont="1" applyBorder="1"/>
    <xf numFmtId="0" fontId="0" fillId="0" borderId="0" xfId="0" applyFont="1" applyBorder="1"/>
    <xf numFmtId="0" fontId="8" fillId="3" borderId="0" xfId="0" applyFont="1" applyFill="1"/>
    <xf numFmtId="0" fontId="8" fillId="0" borderId="0" xfId="0" applyFont="1"/>
    <xf numFmtId="0" fontId="9" fillId="0" borderId="0" xfId="3" applyFont="1"/>
    <xf numFmtId="0" fontId="1" fillId="0" borderId="0" xfId="3"/>
    <xf numFmtId="43" fontId="10" fillId="3" borderId="0" xfId="4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43" fontId="10" fillId="3" borderId="0" xfId="4" applyFont="1" applyFill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5">
    <cellStyle name="Millares" xfId="1" builtinId="3"/>
    <cellStyle name="Millares 2 4 3" xfId="4"/>
    <cellStyle name="Normal" xfId="0" builtinId="0"/>
    <cellStyle name="Normal 2 3 4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padillare/Desktop/Formatos%202018%20IFT/0361%20Formatos_Anexo_1_Criterios_LDF%20(4).xlsm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hernandezmo/Documents/Respaldo%20gis/SAP%202026/Cuenta%20P&#250;blica/3.%20Plantilla%20LDF%20SF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gutierrezt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moraleslo/Escritorio/PADRON%20INMOBILIARIO%20DIC%202010%20valores%20comercia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RMARTI~1.ISS\CONFIG~1\Temp\Domino%20Web%20Access\Documents%20and%20Settings\emoraleslo\Mis%20documentos\MIS%20DOCTOS\CONTABILIDAD\AUDITORES%202006\5511%20Pruebas%20sustantiva%20de%20Activo%20Fijo%20200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vargasma/Downloads/Formatos_Anexo_1_Criterios_LDF%20(1)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18">
          <cell r="D18" t="str">
            <v>Monto pagado de la inversión al 30 de marzo de 2017 (k)</v>
          </cell>
          <cell r="E18" t="str">
            <v>Monto pagado de la inversión actualizado al 30 de marzo de 2017 (l)</v>
          </cell>
          <cell r="F18" t="str">
            <v>Saldo pendiente por pagar de la inversión al 30 de marzo de 2017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4"/>
      <sheetName val="formato 5"/>
      <sheetName val="F6A"/>
      <sheetName val="F6A Portal"/>
      <sheetName val="F6B"/>
      <sheetName val="F6C"/>
      <sheetName val="F6D"/>
      <sheetName val="Formato 7 a)"/>
      <sheetName val="Formato 7 b)"/>
      <sheetName val="Formato 7c"/>
      <sheetName val="Formato 7 d)"/>
      <sheetName val="Formato 8"/>
      <sheetName val="Base"/>
      <sheetName val="Notas de Disciplina Financiera"/>
      <sheetName val="NDF-01"/>
      <sheetName val="NDF-02"/>
      <sheetName val="NDF-03"/>
      <sheetName val="NDF-04"/>
      <sheetName val="NDF-05"/>
      <sheetName val="NDF-06"/>
      <sheetName val="F6D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>
            <v>1100</v>
          </cell>
          <cell r="B3">
            <v>140086545.24000001</v>
          </cell>
          <cell r="C3">
            <v>1601908.89</v>
          </cell>
          <cell r="D3">
            <v>141688454.13000003</v>
          </cell>
          <cell r="E3">
            <v>33542621.93</v>
          </cell>
          <cell r="F3">
            <v>33542621.93</v>
          </cell>
          <cell r="G3">
            <v>108145832.19999999</v>
          </cell>
        </row>
        <row r="4">
          <cell r="A4">
            <v>1200</v>
          </cell>
          <cell r="B4">
            <v>30283302.360000003</v>
          </cell>
          <cell r="C4">
            <v>1902019.23</v>
          </cell>
          <cell r="D4">
            <v>32185321.59</v>
          </cell>
          <cell r="E4">
            <v>3051669.4400000004</v>
          </cell>
          <cell r="F4">
            <v>3051669.4400000004</v>
          </cell>
          <cell r="G4">
            <v>29133652.149999991</v>
          </cell>
        </row>
        <row r="5">
          <cell r="A5">
            <v>1300</v>
          </cell>
          <cell r="B5">
            <v>159893725.08000001</v>
          </cell>
          <cell r="C5">
            <v>-359845.41000000009</v>
          </cell>
          <cell r="D5">
            <v>159533879.66999996</v>
          </cell>
          <cell r="E5">
            <v>19580508.940000001</v>
          </cell>
          <cell r="F5">
            <v>19580508.940000001</v>
          </cell>
          <cell r="G5">
            <v>139953370.72999996</v>
          </cell>
        </row>
        <row r="6">
          <cell r="A6">
            <v>1400</v>
          </cell>
          <cell r="B6">
            <v>84761568</v>
          </cell>
          <cell r="C6">
            <v>-171043.1</v>
          </cell>
          <cell r="D6">
            <v>84590524.899999991</v>
          </cell>
          <cell r="E6">
            <v>21870419.070000004</v>
          </cell>
          <cell r="F6">
            <v>21870419.070000004</v>
          </cell>
          <cell r="G6">
            <v>62720105.829999998</v>
          </cell>
        </row>
        <row r="7">
          <cell r="A7">
            <v>1500</v>
          </cell>
          <cell r="B7">
            <v>248075264.52000007</v>
          </cell>
          <cell r="C7">
            <v>-2209248.5499999993</v>
          </cell>
          <cell r="D7">
            <v>245866015.97000009</v>
          </cell>
          <cell r="E7">
            <v>57079909.839999989</v>
          </cell>
          <cell r="F7">
            <v>57079909.839999989</v>
          </cell>
          <cell r="G7">
            <v>188786106.13</v>
          </cell>
        </row>
        <row r="8">
          <cell r="A8">
            <v>1600</v>
          </cell>
          <cell r="B8">
            <v>17979306.120000001</v>
          </cell>
          <cell r="C8">
            <v>-776206.4</v>
          </cell>
          <cell r="D8">
            <v>17203099.719999999</v>
          </cell>
          <cell r="E8">
            <v>0</v>
          </cell>
          <cell r="F8">
            <v>0</v>
          </cell>
          <cell r="G8">
            <v>17203099.719999999</v>
          </cell>
        </row>
        <row r="9">
          <cell r="A9">
            <v>1700</v>
          </cell>
          <cell r="B9">
            <v>3383559.2399999998</v>
          </cell>
          <cell r="C9">
            <v>12415.34</v>
          </cell>
          <cell r="D9">
            <v>3395974.5799999996</v>
          </cell>
          <cell r="E9">
            <v>0</v>
          </cell>
          <cell r="F9">
            <v>0</v>
          </cell>
          <cell r="G9">
            <v>3395974.5799999996</v>
          </cell>
        </row>
        <row r="10">
          <cell r="A10">
            <v>2000</v>
          </cell>
          <cell r="B10">
            <v>3149940619.4900002</v>
          </cell>
          <cell r="C10">
            <v>-456301547.16000003</v>
          </cell>
          <cell r="D10">
            <v>2693639072.3300004</v>
          </cell>
          <cell r="E10">
            <v>558007160.82999992</v>
          </cell>
          <cell r="F10">
            <v>265961105.03</v>
          </cell>
          <cell r="G10">
            <v>2135631911.5</v>
          </cell>
        </row>
        <row r="11">
          <cell r="A11">
            <v>2100</v>
          </cell>
          <cell r="B11">
            <v>12969737.139999997</v>
          </cell>
          <cell r="C11">
            <v>0</v>
          </cell>
          <cell r="D11">
            <v>12969737.139999997</v>
          </cell>
          <cell r="E11">
            <v>15629.140000000003</v>
          </cell>
          <cell r="F11">
            <v>13327.590000000004</v>
          </cell>
          <cell r="G11">
            <v>12954107.999999998</v>
          </cell>
        </row>
        <row r="12">
          <cell r="A12">
            <v>2200</v>
          </cell>
          <cell r="B12">
            <v>3767223.04</v>
          </cell>
          <cell r="C12">
            <v>-9000</v>
          </cell>
          <cell r="D12">
            <v>3758223.04</v>
          </cell>
          <cell r="E12">
            <v>182179.89</v>
          </cell>
          <cell r="F12">
            <v>138982.26</v>
          </cell>
          <cell r="G12">
            <v>3576043.15</v>
          </cell>
        </row>
        <row r="13">
          <cell r="A13">
            <v>2300</v>
          </cell>
          <cell r="B13">
            <v>3096803363.8700004</v>
          </cell>
          <cell r="C13">
            <v>-460709000</v>
          </cell>
          <cell r="D13">
            <v>2636094363.8700004</v>
          </cell>
          <cell r="E13">
            <v>554438511.05999994</v>
          </cell>
          <cell r="F13">
            <v>263328072.16</v>
          </cell>
          <cell r="G13">
            <v>2081655852.8099999</v>
          </cell>
        </row>
        <row r="14">
          <cell r="A14">
            <v>2400</v>
          </cell>
          <cell r="B14">
            <v>6711955.6399999997</v>
          </cell>
          <cell r="C14">
            <v>-26500</v>
          </cell>
          <cell r="D14">
            <v>6685455.6399999997</v>
          </cell>
          <cell r="E14">
            <v>4996.42</v>
          </cell>
          <cell r="F14">
            <v>4368.1000000000004</v>
          </cell>
          <cell r="G14">
            <v>6680459.2199999988</v>
          </cell>
        </row>
        <row r="15">
          <cell r="A15">
            <v>2500</v>
          </cell>
          <cell r="B15">
            <v>2897732.6399999997</v>
          </cell>
          <cell r="C15">
            <v>-542326</v>
          </cell>
          <cell r="D15">
            <v>2355406.64</v>
          </cell>
          <cell r="E15">
            <v>3758.6000000000004</v>
          </cell>
          <cell r="F15">
            <v>3675.84</v>
          </cell>
          <cell r="G15">
            <v>2351648.04</v>
          </cell>
        </row>
        <row r="16">
          <cell r="A16">
            <v>2600</v>
          </cell>
          <cell r="B16">
            <v>13366044.92</v>
          </cell>
          <cell r="C16">
            <v>0</v>
          </cell>
          <cell r="D16">
            <v>13366044.92</v>
          </cell>
          <cell r="E16">
            <v>2629755.2399999998</v>
          </cell>
          <cell r="F16">
            <v>1741424.76</v>
          </cell>
          <cell r="G16">
            <v>10736289.680000003</v>
          </cell>
        </row>
        <row r="17">
          <cell r="A17">
            <v>2700</v>
          </cell>
          <cell r="B17">
            <v>5063445.55</v>
          </cell>
          <cell r="C17">
            <v>724360.5199999999</v>
          </cell>
          <cell r="D17">
            <v>5787806.0699999994</v>
          </cell>
          <cell r="E17">
            <v>724360.5199999999</v>
          </cell>
          <cell r="F17">
            <v>724360.5199999999</v>
          </cell>
          <cell r="G17">
            <v>5063445.55</v>
          </cell>
        </row>
        <row r="18">
          <cell r="A18">
            <v>2900</v>
          </cell>
          <cell r="B18">
            <v>8361116.6899999995</v>
          </cell>
          <cell r="C18">
            <v>4260918.32</v>
          </cell>
          <cell r="D18">
            <v>12622035.01</v>
          </cell>
          <cell r="E18">
            <v>7969.9599999999991</v>
          </cell>
          <cell r="F18">
            <v>6893.7999999999993</v>
          </cell>
          <cell r="G18">
            <v>12614065.050000001</v>
          </cell>
        </row>
        <row r="19">
          <cell r="A19">
            <v>3000</v>
          </cell>
          <cell r="B19">
            <v>334803954.46000004</v>
          </cell>
          <cell r="C19">
            <v>4211442.6100000003</v>
          </cell>
          <cell r="D19">
            <v>339015397.07000011</v>
          </cell>
          <cell r="E19">
            <v>53528095.179999992</v>
          </cell>
          <cell r="F19">
            <v>30439551.179999996</v>
          </cell>
          <cell r="G19">
            <v>285487301.89000005</v>
          </cell>
        </row>
        <row r="20">
          <cell r="A20">
            <v>3100</v>
          </cell>
          <cell r="B20">
            <v>31939288.769999988</v>
          </cell>
          <cell r="C20">
            <v>-898518</v>
          </cell>
          <cell r="D20">
            <v>31040770.769999988</v>
          </cell>
          <cell r="E20">
            <v>5314993.7300000004</v>
          </cell>
          <cell r="F20">
            <v>5123489.53</v>
          </cell>
          <cell r="G20">
            <v>25725777.040000003</v>
          </cell>
        </row>
        <row r="21">
          <cell r="A21">
            <v>3200</v>
          </cell>
          <cell r="B21">
            <v>84694658.839999974</v>
          </cell>
          <cell r="C21">
            <v>1402000</v>
          </cell>
          <cell r="D21">
            <v>86096658.839999974</v>
          </cell>
          <cell r="E21">
            <v>16677040.949999999</v>
          </cell>
          <cell r="F21">
            <v>5935623.4899999993</v>
          </cell>
          <cell r="G21">
            <v>69419617.890000015</v>
          </cell>
        </row>
        <row r="22">
          <cell r="A22">
            <v>3300</v>
          </cell>
          <cell r="B22">
            <v>51017097.010000035</v>
          </cell>
          <cell r="C22">
            <v>1677442.61</v>
          </cell>
          <cell r="D22">
            <v>52694539.620000049</v>
          </cell>
          <cell r="E22">
            <v>5180374.4700000007</v>
          </cell>
          <cell r="F22">
            <v>1462674.1</v>
          </cell>
          <cell r="G22">
            <v>47514165.150000036</v>
          </cell>
        </row>
        <row r="23">
          <cell r="A23">
            <v>3400</v>
          </cell>
          <cell r="B23">
            <v>45288994.480000004</v>
          </cell>
          <cell r="C23">
            <v>1365000</v>
          </cell>
          <cell r="D23">
            <v>46653994.480000004</v>
          </cell>
          <cell r="E23">
            <v>10032702.530000001</v>
          </cell>
          <cell r="F23">
            <v>8197777.4099999992</v>
          </cell>
          <cell r="G23">
            <v>36621291.950000003</v>
          </cell>
        </row>
        <row r="24">
          <cell r="A24">
            <v>3500</v>
          </cell>
          <cell r="B24">
            <v>51961406.840000004</v>
          </cell>
          <cell r="C24">
            <v>10000</v>
          </cell>
          <cell r="D24">
            <v>51971406.840000004</v>
          </cell>
          <cell r="E24">
            <v>6259918.9399999995</v>
          </cell>
          <cell r="F24">
            <v>1252771.57</v>
          </cell>
          <cell r="G24">
            <v>45711487.899999999</v>
          </cell>
        </row>
        <row r="25">
          <cell r="A25">
            <v>3600</v>
          </cell>
          <cell r="B25">
            <v>26963677.039999999</v>
          </cell>
          <cell r="C25">
            <v>0</v>
          </cell>
          <cell r="D25">
            <v>26963677.039999999</v>
          </cell>
          <cell r="E25">
            <v>1777490.98</v>
          </cell>
          <cell r="F25">
            <v>225330</v>
          </cell>
          <cell r="G25">
            <v>25186186.059999995</v>
          </cell>
        </row>
        <row r="26">
          <cell r="A26">
            <v>3700</v>
          </cell>
          <cell r="B26">
            <v>4122355.2</v>
          </cell>
          <cell r="C26">
            <v>3000</v>
          </cell>
          <cell r="D26">
            <v>4125355.2</v>
          </cell>
          <cell r="E26">
            <v>595193.26</v>
          </cell>
          <cell r="F26">
            <v>577487.87</v>
          </cell>
          <cell r="G26">
            <v>3530161.94</v>
          </cell>
        </row>
        <row r="27">
          <cell r="A27">
            <v>3800</v>
          </cell>
          <cell r="B27">
            <v>13535943.490000002</v>
          </cell>
          <cell r="C27">
            <v>9000</v>
          </cell>
          <cell r="D27">
            <v>13544943.490000002</v>
          </cell>
          <cell r="E27">
            <v>1102909.0800000003</v>
          </cell>
          <cell r="F27">
            <v>1101450.4500000002</v>
          </cell>
          <cell r="G27">
            <v>12442034.41</v>
          </cell>
        </row>
        <row r="28">
          <cell r="A28">
            <v>3900</v>
          </cell>
          <cell r="B28">
            <v>25280532.789999999</v>
          </cell>
          <cell r="C28">
            <v>643518.00000000012</v>
          </cell>
          <cell r="D28">
            <v>25924050.789999999</v>
          </cell>
          <cell r="E28">
            <v>6587471.2399999993</v>
          </cell>
          <cell r="F28">
            <v>6562946.7599999988</v>
          </cell>
          <cell r="G28">
            <v>19336579.549999997</v>
          </cell>
        </row>
        <row r="29">
          <cell r="A29">
            <v>4000</v>
          </cell>
          <cell r="B29">
            <v>6524084621.0799999</v>
          </cell>
          <cell r="C29">
            <v>0</v>
          </cell>
          <cell r="D29">
            <v>6524084621.0799999</v>
          </cell>
          <cell r="E29">
            <v>1471084589.71</v>
          </cell>
          <cell r="F29">
            <v>1471082303.73</v>
          </cell>
          <cell r="G29">
            <v>5053000031.3700008</v>
          </cell>
        </row>
        <row r="30">
          <cell r="A30">
            <v>4500</v>
          </cell>
          <cell r="B30">
            <v>6524084621.0799999</v>
          </cell>
          <cell r="C30">
            <v>0</v>
          </cell>
          <cell r="D30">
            <v>6524084621.0799999</v>
          </cell>
          <cell r="E30">
            <v>1471084589.71</v>
          </cell>
          <cell r="F30">
            <v>1471082303.73</v>
          </cell>
          <cell r="G30">
            <v>5053000031.3700008</v>
          </cell>
        </row>
        <row r="31">
          <cell r="A31">
            <v>5000</v>
          </cell>
          <cell r="B31">
            <v>25453563.5</v>
          </cell>
          <cell r="C31">
            <v>3209065.12</v>
          </cell>
          <cell r="D31">
            <v>28662628.620000001</v>
          </cell>
          <cell r="E31">
            <v>3206865.12</v>
          </cell>
          <cell r="F31">
            <v>1046780.4199999999</v>
          </cell>
          <cell r="G31">
            <v>25455763.5</v>
          </cell>
        </row>
        <row r="32">
          <cell r="A32">
            <v>5100</v>
          </cell>
          <cell r="B32">
            <v>14744405.5</v>
          </cell>
          <cell r="C32">
            <v>1547451.12</v>
          </cell>
          <cell r="D32">
            <v>16291856.620000001</v>
          </cell>
          <cell r="E32">
            <v>1547451.12</v>
          </cell>
          <cell r="F32">
            <v>1046780.4199999999</v>
          </cell>
          <cell r="G32">
            <v>14744405.5</v>
          </cell>
        </row>
        <row r="33">
          <cell r="A33">
            <v>5200</v>
          </cell>
          <cell r="B33">
            <v>40000</v>
          </cell>
          <cell r="C33">
            <v>0</v>
          </cell>
          <cell r="D33">
            <v>40000</v>
          </cell>
          <cell r="E33">
            <v>0</v>
          </cell>
          <cell r="F33">
            <v>0</v>
          </cell>
          <cell r="G33">
            <v>40000</v>
          </cell>
        </row>
        <row r="34">
          <cell r="A34">
            <v>5300</v>
          </cell>
          <cell r="B34">
            <v>295000</v>
          </cell>
          <cell r="C34">
            <v>0</v>
          </cell>
          <cell r="D34">
            <v>295000</v>
          </cell>
          <cell r="E34">
            <v>0</v>
          </cell>
          <cell r="F34">
            <v>0</v>
          </cell>
          <cell r="G34">
            <v>295000</v>
          </cell>
        </row>
        <row r="35">
          <cell r="A35">
            <v>5400</v>
          </cell>
          <cell r="B35">
            <v>6570000</v>
          </cell>
          <cell r="C35">
            <v>0</v>
          </cell>
          <cell r="D35">
            <v>6570000</v>
          </cell>
          <cell r="E35">
            <v>0</v>
          </cell>
          <cell r="F35">
            <v>0</v>
          </cell>
          <cell r="G35">
            <v>6570000</v>
          </cell>
        </row>
        <row r="36">
          <cell r="A36">
            <v>5600</v>
          </cell>
          <cell r="B36">
            <v>3804158</v>
          </cell>
          <cell r="C36">
            <v>1661614</v>
          </cell>
          <cell r="D36">
            <v>5465772</v>
          </cell>
          <cell r="E36">
            <v>1659414</v>
          </cell>
          <cell r="F36">
            <v>0</v>
          </cell>
          <cell r="G36">
            <v>3806358</v>
          </cell>
        </row>
        <row r="37">
          <cell r="A37">
            <v>6000</v>
          </cell>
          <cell r="B37">
            <v>42100000</v>
          </cell>
          <cell r="C37">
            <v>823161363.71999991</v>
          </cell>
          <cell r="D37">
            <v>865261363.71999991</v>
          </cell>
          <cell r="E37">
            <v>122987967.19000001</v>
          </cell>
          <cell r="F37">
            <v>122987967.19000001</v>
          </cell>
          <cell r="G37">
            <v>742273396.52999985</v>
          </cell>
        </row>
        <row r="38">
          <cell r="A38">
            <v>6200</v>
          </cell>
          <cell r="B38">
            <v>42100000</v>
          </cell>
          <cell r="C38">
            <v>823161363.71999991</v>
          </cell>
          <cell r="D38">
            <v>865261363.71999991</v>
          </cell>
          <cell r="E38">
            <v>122987967.19000001</v>
          </cell>
          <cell r="F38">
            <v>122987967.19000001</v>
          </cell>
          <cell r="G38">
            <v>742273396.52999985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11">
          <cell r="C11" t="str">
            <v>Gobierno del Estado de Guanajuato</v>
          </cell>
        </row>
        <row r="23">
          <cell r="D23">
            <v>2018</v>
          </cell>
          <cell r="E23" t="str">
            <v>2019 (d)</v>
          </cell>
          <cell r="F23" t="str">
            <v>2020 (d)</v>
          </cell>
          <cell r="G23" t="str">
            <v>2021 (d)</v>
          </cell>
          <cell r="H23" t="str">
            <v>2022 (d)</v>
          </cell>
          <cell r="I23" t="str">
            <v>2023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dron DIC 2010 val com"/>
      <sheetName val="INMUEBLES"/>
      <sheetName val="rel unidades de negocio"/>
      <sheetName val="ADJUDICADOS"/>
      <sheetName val="Concepto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s"/>
      <sheetName val="Inicio"/>
      <sheetName val="Edo cambios 1"/>
      <sheetName val="Sheet1"/>
      <sheetName val="Sheet2"/>
      <sheetName val="Sheet3"/>
      <sheetName val="Adiciones"/>
      <sheetName val="Ajuste Propuesto por Cia"/>
      <sheetName val="Resumen de Activo Fijo"/>
      <sheetName val="Ajustes"/>
      <sheetName val="Adiciones1"/>
      <sheetName val="SaldoInicial"/>
      <sheetName val="Pivote"/>
      <sheetName val="Terrenos171-01"/>
      <sheetName val="Edificio172-01"/>
      <sheetName val="Eq. de Oficina174-01"/>
      <sheetName val="Eq. Transporte175-01"/>
      <sheetName val="Eq. Computo176-01"/>
      <sheetName val="Eq. Comunicación177-01"/>
      <sheetName val="Estacionamiento179-01"/>
      <sheetName val="GtsPreo197-01"/>
      <sheetName val="AmortGtsPreo"/>
      <sheetName val="XREF"/>
      <sheetName val="Tickmarks"/>
    </sheetNames>
    <sheetDataSet>
      <sheetData sheetId="0"/>
      <sheetData sheetId="1">
        <row r="22">
          <cell r="C22">
            <v>2006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7"/>
  <sheetViews>
    <sheetView showGridLines="0" tabSelected="1" topLeftCell="B1" zoomScale="85" zoomScaleNormal="85" workbookViewId="0">
      <selection activeCell="B6" sqref="B6:H6"/>
    </sheetView>
  </sheetViews>
  <sheetFormatPr baseColWidth="10" defaultRowHeight="15"/>
  <cols>
    <col min="1" max="1" width="0" hidden="1" customWidth="1"/>
    <col min="2" max="2" width="103.28515625" customWidth="1"/>
    <col min="3" max="6" width="21" customWidth="1"/>
    <col min="7" max="7" width="20.85546875" customWidth="1"/>
    <col min="8" max="8" width="21" customWidth="1"/>
  </cols>
  <sheetData>
    <row r="1" spans="1:9" ht="48.75" customHeight="1">
      <c r="B1" s="30" t="s">
        <v>0</v>
      </c>
      <c r="C1" s="31"/>
      <c r="D1" s="31"/>
      <c r="E1" s="31"/>
      <c r="F1" s="31"/>
      <c r="G1" s="31"/>
      <c r="H1" s="31"/>
    </row>
    <row r="2" spans="1:9">
      <c r="B2" s="32" t="s">
        <v>1</v>
      </c>
      <c r="C2" s="32"/>
      <c r="D2" s="32"/>
      <c r="E2" s="32"/>
      <c r="F2" s="32"/>
      <c r="G2" s="32"/>
      <c r="H2" s="32"/>
    </row>
    <row r="3" spans="1:9">
      <c r="B3" s="33" t="s">
        <v>2</v>
      </c>
      <c r="C3" s="33"/>
      <c r="D3" s="33"/>
      <c r="E3" s="33"/>
      <c r="F3" s="33"/>
      <c r="G3" s="33"/>
      <c r="H3" s="33"/>
    </row>
    <row r="4" spans="1:9">
      <c r="B4" s="33" t="s">
        <v>3</v>
      </c>
      <c r="C4" s="33"/>
      <c r="D4" s="33"/>
      <c r="E4" s="33"/>
      <c r="F4" s="33"/>
      <c r="G4" s="33"/>
      <c r="H4" s="33"/>
    </row>
    <row r="5" spans="1:9">
      <c r="B5" s="34" t="s">
        <v>212</v>
      </c>
      <c r="C5" s="34"/>
      <c r="D5" s="34"/>
      <c r="E5" s="34"/>
      <c r="F5" s="34"/>
      <c r="G5" s="34"/>
      <c r="H5" s="34"/>
    </row>
    <row r="6" spans="1:9">
      <c r="B6" s="35" t="s">
        <v>4</v>
      </c>
      <c r="C6" s="35"/>
      <c r="D6" s="35"/>
      <c r="E6" s="35"/>
      <c r="F6" s="35"/>
      <c r="G6" s="35"/>
      <c r="H6" s="35"/>
    </row>
    <row r="7" spans="1:9">
      <c r="B7" s="28" t="s">
        <v>5</v>
      </c>
      <c r="C7" s="28" t="s">
        <v>6</v>
      </c>
      <c r="D7" s="28"/>
      <c r="E7" s="28"/>
      <c r="F7" s="28"/>
      <c r="G7" s="28"/>
      <c r="H7" s="29" t="s">
        <v>7</v>
      </c>
    </row>
    <row r="8" spans="1:9" ht="30">
      <c r="B8" s="28"/>
      <c r="C8" s="1" t="s">
        <v>8</v>
      </c>
      <c r="D8" s="1" t="s">
        <v>9</v>
      </c>
      <c r="E8" s="1" t="s">
        <v>10</v>
      </c>
      <c r="F8" s="1" t="s">
        <v>11</v>
      </c>
      <c r="G8" s="1" t="s">
        <v>12</v>
      </c>
      <c r="H8" s="28"/>
    </row>
    <row r="9" spans="1:9">
      <c r="B9" s="2" t="s">
        <v>13</v>
      </c>
      <c r="C9" s="3">
        <f t="shared" ref="C9:H9" si="0">C10+C18+C188+C28+C38+C48+C58+C62+C71+C75</f>
        <v>10760846029.09</v>
      </c>
      <c r="D9" s="3">
        <f t="shared" si="0"/>
        <v>374280324.2899999</v>
      </c>
      <c r="E9" s="3">
        <f t="shared" si="0"/>
        <v>11135126353.380001</v>
      </c>
      <c r="F9" s="3">
        <f t="shared" si="0"/>
        <v>2343939807.25</v>
      </c>
      <c r="G9" s="3">
        <f t="shared" si="0"/>
        <v>2026642836.7700002</v>
      </c>
      <c r="H9" s="3">
        <f t="shared" si="0"/>
        <v>8791186546.1300011</v>
      </c>
    </row>
    <row r="10" spans="1:9">
      <c r="B10" s="4" t="s">
        <v>14</v>
      </c>
      <c r="C10" s="5">
        <f t="shared" ref="C10:H10" si="1">SUM(C11:C17)</f>
        <v>684463270.56000018</v>
      </c>
      <c r="D10" s="5">
        <f t="shared" si="1"/>
        <v>4.9840309657156467E-10</v>
      </c>
      <c r="E10" s="5">
        <f t="shared" si="1"/>
        <v>684463270.56000006</v>
      </c>
      <c r="F10" s="5">
        <f t="shared" si="1"/>
        <v>135125129.22</v>
      </c>
      <c r="G10" s="5">
        <f t="shared" si="1"/>
        <v>135125129.22</v>
      </c>
      <c r="H10" s="5">
        <f t="shared" si="1"/>
        <v>549338141.34000015</v>
      </c>
    </row>
    <row r="11" spans="1:9">
      <c r="A11">
        <v>1100</v>
      </c>
      <c r="B11" s="6" t="s">
        <v>15</v>
      </c>
      <c r="C11" s="7">
        <f>IFERROR(VLOOKUP(A11,[12]Base!$A$3:$G$38,2,FALSE),0)</f>
        <v>140086545.24000001</v>
      </c>
      <c r="D11" s="7">
        <f>IFERROR(VLOOKUP(A11,[12]Base!$A$3:$G$38,3,FALSE),0)</f>
        <v>1601908.89</v>
      </c>
      <c r="E11" s="7">
        <f>IFERROR(VLOOKUP(A11,[12]Base!$A$3:$G$38,4,FALSE),0)</f>
        <v>141688454.13000003</v>
      </c>
      <c r="F11" s="7">
        <f>IFERROR(VLOOKUP(A11,[12]Base!$A$3:$G$38,5,FALSE),0)</f>
        <v>33542621.93</v>
      </c>
      <c r="G11" s="7">
        <f>IFERROR(VLOOKUP(A11,[12]Base!$A$3:$G$38,6,FALSE),0)</f>
        <v>33542621.93</v>
      </c>
      <c r="H11" s="5">
        <f t="shared" ref="H11:H17" si="2">E11-F11</f>
        <v>108145832.20000002</v>
      </c>
      <c r="I11" s="8" t="s">
        <v>16</v>
      </c>
    </row>
    <row r="12" spans="1:9">
      <c r="A12">
        <v>1200</v>
      </c>
      <c r="B12" s="6" t="s">
        <v>17</v>
      </c>
      <c r="C12" s="7">
        <f>IFERROR(VLOOKUP(A12,[12]Base!$A$3:$G$38,2,FALSE),0)</f>
        <v>30283302.360000003</v>
      </c>
      <c r="D12" s="7">
        <f>IFERROR(VLOOKUP(A12,[12]Base!$A$3:$G$38,3,FALSE),0)</f>
        <v>1902019.23</v>
      </c>
      <c r="E12" s="7">
        <f>IFERROR(VLOOKUP(A12,[12]Base!$A$3:$G$38,4,FALSE),0)</f>
        <v>32185321.59</v>
      </c>
      <c r="F12" s="7">
        <f>IFERROR(VLOOKUP(A12,[12]Base!$A$3:$G$38,5,FALSE),0)</f>
        <v>3051669.4400000004</v>
      </c>
      <c r="G12" s="7">
        <f>IFERROR(VLOOKUP(A12,[12]Base!$A$3:$G$38,6,FALSE),0)</f>
        <v>3051669.4400000004</v>
      </c>
      <c r="H12" s="5">
        <f t="shared" si="2"/>
        <v>29133652.149999999</v>
      </c>
      <c r="I12" s="8" t="s">
        <v>18</v>
      </c>
    </row>
    <row r="13" spans="1:9">
      <c r="A13">
        <v>1300</v>
      </c>
      <c r="B13" s="6" t="s">
        <v>19</v>
      </c>
      <c r="C13" s="7">
        <f>IFERROR(VLOOKUP(A13,[12]Base!$A$3:$G$38,2,FALSE),0)</f>
        <v>159893725.08000001</v>
      </c>
      <c r="D13" s="7">
        <f>IFERROR(VLOOKUP(A13,[12]Base!$A$3:$G$38,3,FALSE),0)</f>
        <v>-359845.41000000009</v>
      </c>
      <c r="E13" s="7">
        <f>IFERROR(VLOOKUP(A13,[12]Base!$A$3:$G$38,4,FALSE),0)</f>
        <v>159533879.66999996</v>
      </c>
      <c r="F13" s="7">
        <f>IFERROR(VLOOKUP(A13,[12]Base!$A$3:$G$38,5,FALSE),0)</f>
        <v>19580508.940000001</v>
      </c>
      <c r="G13" s="7">
        <f>IFERROR(VLOOKUP(A13,[12]Base!$A$3:$G$38,6,FALSE),0)</f>
        <v>19580508.940000001</v>
      </c>
      <c r="H13" s="5">
        <f t="shared" si="2"/>
        <v>139953370.72999996</v>
      </c>
      <c r="I13" s="8" t="s">
        <v>20</v>
      </c>
    </row>
    <row r="14" spans="1:9">
      <c r="A14">
        <v>1400</v>
      </c>
      <c r="B14" s="6" t="s">
        <v>21</v>
      </c>
      <c r="C14" s="7">
        <f>IFERROR(VLOOKUP(A14,[12]Base!$A$3:$G$38,2,FALSE),0)</f>
        <v>84761568</v>
      </c>
      <c r="D14" s="7">
        <f>IFERROR(VLOOKUP(A14,[12]Base!$A$3:$G$38,3,FALSE),0)</f>
        <v>-171043.1</v>
      </c>
      <c r="E14" s="7">
        <f>IFERROR(VLOOKUP(A14,[12]Base!$A$3:$G$38,4,FALSE),0)</f>
        <v>84590524.899999991</v>
      </c>
      <c r="F14" s="7">
        <f>IFERROR(VLOOKUP(A14,[12]Base!$A$3:$G$38,5,FALSE),0)</f>
        <v>21870419.070000004</v>
      </c>
      <c r="G14" s="7">
        <f>IFERROR(VLOOKUP(A14,[12]Base!$A$3:$G$38,6,FALSE),0)</f>
        <v>21870419.070000004</v>
      </c>
      <c r="H14" s="5">
        <f t="shared" si="2"/>
        <v>62720105.829999983</v>
      </c>
      <c r="I14" s="8" t="s">
        <v>22</v>
      </c>
    </row>
    <row r="15" spans="1:9">
      <c r="A15">
        <v>1500</v>
      </c>
      <c r="B15" s="6" t="s">
        <v>23</v>
      </c>
      <c r="C15" s="7">
        <f>IFERROR(VLOOKUP(A15,[12]Base!$A$3:$G$38,2,FALSE),0)</f>
        <v>248075264.52000007</v>
      </c>
      <c r="D15" s="7">
        <f>IFERROR(VLOOKUP(A15,[12]Base!$A$3:$G$38,3,FALSE),0)</f>
        <v>-2209248.5499999993</v>
      </c>
      <c r="E15" s="7">
        <f>IFERROR(VLOOKUP(A15,[12]Base!$A$3:$G$38,4,FALSE),0)</f>
        <v>245866015.97000009</v>
      </c>
      <c r="F15" s="7">
        <f>IFERROR(VLOOKUP(A15,[12]Base!$A$3:$G$38,5,FALSE),0)</f>
        <v>57079909.839999989</v>
      </c>
      <c r="G15" s="7">
        <f>IFERROR(VLOOKUP(A15,[12]Base!$A$3:$G$38,6,FALSE),0)</f>
        <v>57079909.839999989</v>
      </c>
      <c r="H15" s="5">
        <f t="shared" si="2"/>
        <v>188786106.13000011</v>
      </c>
      <c r="I15" s="8" t="s">
        <v>24</v>
      </c>
    </row>
    <row r="16" spans="1:9">
      <c r="A16">
        <v>1600</v>
      </c>
      <c r="B16" s="6" t="s">
        <v>25</v>
      </c>
      <c r="C16" s="7">
        <f>IFERROR(VLOOKUP(A16,[12]Base!$A$3:$G$38,2,FALSE),0)</f>
        <v>17979306.120000001</v>
      </c>
      <c r="D16" s="7">
        <f>IFERROR(VLOOKUP(A16,[12]Base!$A$3:$G$38,3,FALSE),0)</f>
        <v>-776206.4</v>
      </c>
      <c r="E16" s="7">
        <f>IFERROR(VLOOKUP(A16,[12]Base!$A$3:$G$38,4,FALSE),0)</f>
        <v>17203099.719999999</v>
      </c>
      <c r="F16" s="7">
        <f>IFERROR(VLOOKUP(A16,[12]Base!$A$3:$G$38,5,FALSE),0)</f>
        <v>0</v>
      </c>
      <c r="G16" s="7">
        <f>IFERROR(VLOOKUP(A16,[12]Base!$A$3:$G$38,6,FALSE),0)</f>
        <v>0</v>
      </c>
      <c r="H16" s="5">
        <f t="shared" si="2"/>
        <v>17203099.719999999</v>
      </c>
      <c r="I16" s="8" t="s">
        <v>26</v>
      </c>
    </row>
    <row r="17" spans="1:9">
      <c r="A17">
        <v>1700</v>
      </c>
      <c r="B17" s="6" t="s">
        <v>27</v>
      </c>
      <c r="C17" s="7">
        <f>IFERROR(VLOOKUP(A17,[12]Base!$A$3:$G$38,2,FALSE),0)</f>
        <v>3383559.2399999998</v>
      </c>
      <c r="D17" s="7">
        <f>IFERROR(VLOOKUP(A17,[12]Base!$A$3:$G$38,3,FALSE),0)</f>
        <v>12415.34</v>
      </c>
      <c r="E17" s="7">
        <f>IFERROR(VLOOKUP(A17,[12]Base!$A$3:$G$38,4,FALSE),0)</f>
        <v>3395974.5799999996</v>
      </c>
      <c r="F17" s="7">
        <f>IFERROR(VLOOKUP(A17,[12]Base!$A$3:$G$38,5,FALSE),0)</f>
        <v>0</v>
      </c>
      <c r="G17" s="7">
        <f>IFERROR(VLOOKUP(A17,[12]Base!$A$3:$G$38,6,FALSE),0)</f>
        <v>0</v>
      </c>
      <c r="H17" s="5">
        <f t="shared" si="2"/>
        <v>3395974.5799999996</v>
      </c>
      <c r="I17" s="8" t="s">
        <v>28</v>
      </c>
    </row>
    <row r="18" spans="1:9">
      <c r="B18" s="4" t="s">
        <v>29</v>
      </c>
      <c r="C18" s="5">
        <f t="shared" ref="C18:H18" si="3">SUM(C19:C27)</f>
        <v>3149940619.4900002</v>
      </c>
      <c r="D18" s="5">
        <f t="shared" si="3"/>
        <v>-456301547.16000003</v>
      </c>
      <c r="E18" s="5">
        <f t="shared" si="3"/>
        <v>2693639072.3300004</v>
      </c>
      <c r="F18" s="5">
        <f t="shared" si="3"/>
        <v>558007160.82999992</v>
      </c>
      <c r="G18" s="5">
        <f t="shared" si="3"/>
        <v>265961105.03</v>
      </c>
      <c r="H18" s="5">
        <f t="shared" si="3"/>
        <v>2135631911.5000005</v>
      </c>
    </row>
    <row r="19" spans="1:9">
      <c r="A19">
        <v>2100</v>
      </c>
      <c r="B19" s="6" t="s">
        <v>30</v>
      </c>
      <c r="C19" s="7">
        <f>IFERROR(VLOOKUP(A19,[12]Base!$A$3:$G$38,2,FALSE),0)</f>
        <v>12969737.139999997</v>
      </c>
      <c r="D19" s="7">
        <f>IFERROR(VLOOKUP(A19,[12]Base!$A$3:$G$38,3,FALSE),0)</f>
        <v>0</v>
      </c>
      <c r="E19" s="7">
        <f>IFERROR(VLOOKUP(A19,[12]Base!$A$3:$G$38,4,FALSE),0)</f>
        <v>12969737.139999997</v>
      </c>
      <c r="F19" s="7">
        <f>IFERROR(VLOOKUP(A19,[12]Base!$A$3:$G$38,5,FALSE),0)</f>
        <v>15629.140000000003</v>
      </c>
      <c r="G19" s="7">
        <f>IFERROR(VLOOKUP(A19,[12]Base!$A$3:$G$38,6,FALSE),0)</f>
        <v>13327.590000000004</v>
      </c>
      <c r="H19" s="5">
        <f t="shared" ref="H19:H27" si="4">E19-F19</f>
        <v>12954107.999999996</v>
      </c>
      <c r="I19" s="8" t="s">
        <v>31</v>
      </c>
    </row>
    <row r="20" spans="1:9">
      <c r="A20">
        <v>2200</v>
      </c>
      <c r="B20" s="6" t="s">
        <v>32</v>
      </c>
      <c r="C20" s="7">
        <f>IFERROR(VLOOKUP(A20,[12]Base!$A$3:$G$38,2,FALSE),0)</f>
        <v>3767223.04</v>
      </c>
      <c r="D20" s="7">
        <f>IFERROR(VLOOKUP(A20,[12]Base!$A$3:$G$38,3,FALSE),0)</f>
        <v>-9000</v>
      </c>
      <c r="E20" s="7">
        <f>IFERROR(VLOOKUP(A20,[12]Base!$A$3:$G$38,4,FALSE),0)</f>
        <v>3758223.04</v>
      </c>
      <c r="F20" s="7">
        <f>IFERROR(VLOOKUP(A20,[12]Base!$A$3:$G$38,5,FALSE),0)</f>
        <v>182179.89</v>
      </c>
      <c r="G20" s="7">
        <f>IFERROR(VLOOKUP(A20,[12]Base!$A$3:$G$38,6,FALSE),0)</f>
        <v>138982.26</v>
      </c>
      <c r="H20" s="5">
        <f t="shared" si="4"/>
        <v>3576043.15</v>
      </c>
      <c r="I20" s="8" t="s">
        <v>33</v>
      </c>
    </row>
    <row r="21" spans="1:9">
      <c r="A21">
        <v>2300</v>
      </c>
      <c r="B21" s="6" t="s">
        <v>34</v>
      </c>
      <c r="C21" s="7">
        <f>IFERROR(VLOOKUP(A21,[12]Base!$A$3:$G$38,2,FALSE),0)</f>
        <v>3096803363.8700004</v>
      </c>
      <c r="D21" s="7">
        <f>IFERROR(VLOOKUP(A21,[12]Base!$A$3:$G$38,3,FALSE),0)</f>
        <v>-460709000</v>
      </c>
      <c r="E21" s="7">
        <f>IFERROR(VLOOKUP(A21,[12]Base!$A$3:$G$38,4,FALSE),0)</f>
        <v>2636094363.8700004</v>
      </c>
      <c r="F21" s="7">
        <f>IFERROR(VLOOKUP(A21,[12]Base!$A$3:$G$38,5,FALSE),0)</f>
        <v>554438511.05999994</v>
      </c>
      <c r="G21" s="7">
        <f>IFERROR(VLOOKUP(A21,[12]Base!$A$3:$G$38,6,FALSE),0)</f>
        <v>263328072.16</v>
      </c>
      <c r="H21" s="5">
        <f t="shared" si="4"/>
        <v>2081655852.8100004</v>
      </c>
      <c r="I21" s="8" t="s">
        <v>35</v>
      </c>
    </row>
    <row r="22" spans="1:9">
      <c r="A22">
        <v>2400</v>
      </c>
      <c r="B22" s="6" t="s">
        <v>36</v>
      </c>
      <c r="C22" s="7">
        <f>IFERROR(VLOOKUP(A22,[12]Base!$A$3:$G$38,2,FALSE),0)</f>
        <v>6711955.6399999997</v>
      </c>
      <c r="D22" s="7">
        <f>IFERROR(VLOOKUP(A22,[12]Base!$A$3:$G$38,3,FALSE),0)</f>
        <v>-26500</v>
      </c>
      <c r="E22" s="7">
        <f>IFERROR(VLOOKUP(A22,[12]Base!$A$3:$G$38,4,FALSE),0)</f>
        <v>6685455.6399999997</v>
      </c>
      <c r="F22" s="7">
        <f>IFERROR(VLOOKUP(A22,[12]Base!$A$3:$G$38,5,FALSE),0)</f>
        <v>4996.42</v>
      </c>
      <c r="G22" s="7">
        <f>IFERROR(VLOOKUP(A22,[12]Base!$A$3:$G$38,6,FALSE),0)</f>
        <v>4368.1000000000004</v>
      </c>
      <c r="H22" s="5">
        <f t="shared" si="4"/>
        <v>6680459.2199999997</v>
      </c>
      <c r="I22" s="8" t="s">
        <v>37</v>
      </c>
    </row>
    <row r="23" spans="1:9">
      <c r="A23">
        <v>2500</v>
      </c>
      <c r="B23" s="6" t="s">
        <v>38</v>
      </c>
      <c r="C23" s="7">
        <f>IFERROR(VLOOKUP(A23,[12]Base!$A$3:$G$38,2,FALSE),0)</f>
        <v>2897732.6399999997</v>
      </c>
      <c r="D23" s="7">
        <f>IFERROR(VLOOKUP(A23,[12]Base!$A$3:$G$38,3,FALSE),0)</f>
        <v>-542326</v>
      </c>
      <c r="E23" s="7">
        <f>IFERROR(VLOOKUP(A23,[12]Base!$A$3:$G$38,4,FALSE),0)</f>
        <v>2355406.64</v>
      </c>
      <c r="F23" s="7">
        <f>IFERROR(VLOOKUP(A23,[12]Base!$A$3:$G$38,5,FALSE),0)</f>
        <v>3758.6000000000004</v>
      </c>
      <c r="G23" s="7">
        <f>IFERROR(VLOOKUP(A23,[12]Base!$A$3:$G$38,6,FALSE),0)</f>
        <v>3675.84</v>
      </c>
      <c r="H23" s="5">
        <f t="shared" si="4"/>
        <v>2351648.04</v>
      </c>
      <c r="I23" s="8" t="s">
        <v>39</v>
      </c>
    </row>
    <row r="24" spans="1:9">
      <c r="A24">
        <v>2600</v>
      </c>
      <c r="B24" s="6" t="s">
        <v>40</v>
      </c>
      <c r="C24" s="7">
        <f>IFERROR(VLOOKUP(A24,[12]Base!$A$3:$G$38,2,FALSE),0)</f>
        <v>13366044.92</v>
      </c>
      <c r="D24" s="7">
        <f>IFERROR(VLOOKUP(A24,[12]Base!$A$3:$G$38,3,FALSE),0)</f>
        <v>0</v>
      </c>
      <c r="E24" s="7">
        <f>IFERROR(VLOOKUP(A24,[12]Base!$A$3:$G$38,4,FALSE),0)</f>
        <v>13366044.92</v>
      </c>
      <c r="F24" s="7">
        <f>IFERROR(VLOOKUP(A24,[12]Base!$A$3:$G$38,5,FALSE),0)</f>
        <v>2629755.2399999998</v>
      </c>
      <c r="G24" s="7">
        <f>IFERROR(VLOOKUP(A24,[12]Base!$A$3:$G$38,6,FALSE),0)</f>
        <v>1741424.76</v>
      </c>
      <c r="H24" s="5">
        <f t="shared" si="4"/>
        <v>10736289.68</v>
      </c>
      <c r="I24" s="8" t="s">
        <v>41</v>
      </c>
    </row>
    <row r="25" spans="1:9">
      <c r="A25">
        <v>2700</v>
      </c>
      <c r="B25" s="6" t="s">
        <v>42</v>
      </c>
      <c r="C25" s="7">
        <f>IFERROR(VLOOKUP(A25,[12]Base!$A$3:$G$38,2,FALSE),0)</f>
        <v>5063445.55</v>
      </c>
      <c r="D25" s="7">
        <f>IFERROR(VLOOKUP(A25,[12]Base!$A$3:$G$38,3,FALSE),0)</f>
        <v>724360.5199999999</v>
      </c>
      <c r="E25" s="7">
        <f>IFERROR(VLOOKUP(A25,[12]Base!$A$3:$G$38,4,FALSE),0)</f>
        <v>5787806.0699999994</v>
      </c>
      <c r="F25" s="7">
        <f>IFERROR(VLOOKUP(A25,[12]Base!$A$3:$G$38,5,FALSE),0)</f>
        <v>724360.5199999999</v>
      </c>
      <c r="G25" s="7">
        <f>IFERROR(VLOOKUP(A25,[12]Base!$A$3:$G$38,6,FALSE),0)</f>
        <v>724360.5199999999</v>
      </c>
      <c r="H25" s="5">
        <f t="shared" si="4"/>
        <v>5063445.55</v>
      </c>
      <c r="I25" s="8" t="s">
        <v>43</v>
      </c>
    </row>
    <row r="26" spans="1:9">
      <c r="A26">
        <v>2800</v>
      </c>
      <c r="B26" s="6" t="s">
        <v>44</v>
      </c>
      <c r="C26" s="7">
        <f>IFERROR(VLOOKUP(A26,[12]Base!$A$3:$G$38,2,FALSE),0)</f>
        <v>0</v>
      </c>
      <c r="D26" s="7">
        <f>IFERROR(VLOOKUP(A26,[12]Base!$A$3:$G$38,3,FALSE),0)</f>
        <v>0</v>
      </c>
      <c r="E26" s="7">
        <f>IFERROR(VLOOKUP(A26,[12]Base!$A$3:$G$38,4,FALSE),0)</f>
        <v>0</v>
      </c>
      <c r="F26" s="7">
        <f>IFERROR(VLOOKUP(A26,[12]Base!$A$3:$G$38,5,FALSE),0)</f>
        <v>0</v>
      </c>
      <c r="G26" s="7">
        <f>IFERROR(VLOOKUP(A26,[12]Base!$A$3:$G$38,6,FALSE),0)</f>
        <v>0</v>
      </c>
      <c r="H26" s="5">
        <f t="shared" si="4"/>
        <v>0</v>
      </c>
      <c r="I26" s="8" t="s">
        <v>45</v>
      </c>
    </row>
    <row r="27" spans="1:9">
      <c r="A27">
        <v>2900</v>
      </c>
      <c r="B27" s="6" t="s">
        <v>46</v>
      </c>
      <c r="C27" s="7">
        <f>IFERROR(VLOOKUP(A27,[12]Base!$A$3:$G$38,2,FALSE),0)</f>
        <v>8361116.6899999995</v>
      </c>
      <c r="D27" s="7">
        <f>IFERROR(VLOOKUP(A27,[12]Base!$A$3:$G$38,3,FALSE),0)</f>
        <v>4260918.32</v>
      </c>
      <c r="E27" s="7">
        <f>IFERROR(VLOOKUP(A27,[12]Base!$A$3:$G$38,4,FALSE),0)</f>
        <v>12622035.01</v>
      </c>
      <c r="F27" s="7">
        <f>IFERROR(VLOOKUP(A27,[12]Base!$A$3:$G$38,5,FALSE),0)</f>
        <v>7969.9599999999991</v>
      </c>
      <c r="G27" s="7">
        <f>IFERROR(VLOOKUP(A27,[12]Base!$A$3:$G$38,6,FALSE),0)</f>
        <v>6893.7999999999993</v>
      </c>
      <c r="H27" s="5">
        <f t="shared" si="4"/>
        <v>12614065.049999999</v>
      </c>
      <c r="I27" s="8" t="s">
        <v>47</v>
      </c>
    </row>
    <row r="28" spans="1:9">
      <c r="B28" s="4" t="s">
        <v>48</v>
      </c>
      <c r="C28" s="5">
        <f t="shared" ref="C28:H28" si="5">SUM(C29:C37)</f>
        <v>334803954.46000004</v>
      </c>
      <c r="D28" s="5">
        <f t="shared" si="5"/>
        <v>4211442.6100000003</v>
      </c>
      <c r="E28" s="5">
        <f t="shared" si="5"/>
        <v>339015397.07000011</v>
      </c>
      <c r="F28" s="5">
        <f t="shared" si="5"/>
        <v>53528095.179999992</v>
      </c>
      <c r="G28" s="5">
        <f t="shared" si="5"/>
        <v>30439551.179999996</v>
      </c>
      <c r="H28" s="5">
        <f t="shared" si="5"/>
        <v>285487301.89000005</v>
      </c>
    </row>
    <row r="29" spans="1:9">
      <c r="A29">
        <v>3100</v>
      </c>
      <c r="B29" s="6" t="s">
        <v>49</v>
      </c>
      <c r="C29" s="7">
        <f>IFERROR(VLOOKUP(A29,[12]Base!$A$3:$G$38,2,FALSE),0)</f>
        <v>31939288.769999988</v>
      </c>
      <c r="D29" s="7">
        <f>IFERROR(VLOOKUP(A29,[12]Base!$A$3:$G$38,3,FALSE),0)</f>
        <v>-898518</v>
      </c>
      <c r="E29" s="7">
        <f>IFERROR(VLOOKUP(A29,[12]Base!$A$3:$G$38,4,FALSE),0)</f>
        <v>31040770.769999988</v>
      </c>
      <c r="F29" s="7">
        <f>IFERROR(VLOOKUP(A29,[12]Base!$A$3:$G$38,5,FALSE),0)</f>
        <v>5314993.7300000004</v>
      </c>
      <c r="G29" s="7">
        <f>IFERROR(VLOOKUP(A29,[12]Base!$A$3:$G$38,6,FALSE),0)</f>
        <v>5123489.53</v>
      </c>
      <c r="H29" s="5">
        <f t="shared" ref="H29:H37" si="6">E29-F29</f>
        <v>25725777.039999988</v>
      </c>
      <c r="I29" s="8" t="s">
        <v>50</v>
      </c>
    </row>
    <row r="30" spans="1:9">
      <c r="A30">
        <v>3200</v>
      </c>
      <c r="B30" s="6" t="s">
        <v>51</v>
      </c>
      <c r="C30" s="7">
        <f>IFERROR(VLOOKUP(A30,[12]Base!$A$3:$G$38,2,FALSE),0)</f>
        <v>84694658.839999974</v>
      </c>
      <c r="D30" s="7">
        <f>IFERROR(VLOOKUP(A30,[12]Base!$A$3:$G$38,3,FALSE),0)</f>
        <v>1402000</v>
      </c>
      <c r="E30" s="7">
        <f>IFERROR(VLOOKUP(A30,[12]Base!$A$3:$G$38,4,FALSE),0)</f>
        <v>86096658.839999974</v>
      </c>
      <c r="F30" s="7">
        <f>IFERROR(VLOOKUP(A30,[12]Base!$A$3:$G$38,5,FALSE),0)</f>
        <v>16677040.949999999</v>
      </c>
      <c r="G30" s="7">
        <f>IFERROR(VLOOKUP(A30,[12]Base!$A$3:$G$38,6,FALSE),0)</f>
        <v>5935623.4899999993</v>
      </c>
      <c r="H30" s="5">
        <f t="shared" si="6"/>
        <v>69419617.889999971</v>
      </c>
      <c r="I30" s="8" t="s">
        <v>52</v>
      </c>
    </row>
    <row r="31" spans="1:9">
      <c r="A31">
        <v>3300</v>
      </c>
      <c r="B31" s="6" t="s">
        <v>53</v>
      </c>
      <c r="C31" s="7">
        <f>IFERROR(VLOOKUP(A31,[12]Base!$A$3:$G$38,2,FALSE),0)</f>
        <v>51017097.010000035</v>
      </c>
      <c r="D31" s="7">
        <f>IFERROR(VLOOKUP(A31,[12]Base!$A$3:$G$38,3,FALSE),0)</f>
        <v>1677442.61</v>
      </c>
      <c r="E31" s="7">
        <f>IFERROR(VLOOKUP(A31,[12]Base!$A$3:$G$38,4,FALSE),0)</f>
        <v>52694539.620000049</v>
      </c>
      <c r="F31" s="7">
        <f>IFERROR(VLOOKUP(A31,[12]Base!$A$3:$G$38,5,FALSE),0)</f>
        <v>5180374.4700000007</v>
      </c>
      <c r="G31" s="7">
        <f>IFERROR(VLOOKUP(A31,[12]Base!$A$3:$G$38,6,FALSE),0)</f>
        <v>1462674.1</v>
      </c>
      <c r="H31" s="5">
        <f t="shared" si="6"/>
        <v>47514165.150000051</v>
      </c>
      <c r="I31" s="8" t="s">
        <v>54</v>
      </c>
    </row>
    <row r="32" spans="1:9">
      <c r="A32">
        <v>3400</v>
      </c>
      <c r="B32" s="6" t="s">
        <v>55</v>
      </c>
      <c r="C32" s="7">
        <f>IFERROR(VLOOKUP(A32,[12]Base!$A$3:$G$38,2,FALSE),0)</f>
        <v>45288994.480000004</v>
      </c>
      <c r="D32" s="7">
        <f>IFERROR(VLOOKUP(A32,[12]Base!$A$3:$G$38,3,FALSE),0)</f>
        <v>1365000</v>
      </c>
      <c r="E32" s="7">
        <f>IFERROR(VLOOKUP(A32,[12]Base!$A$3:$G$38,4,FALSE),0)</f>
        <v>46653994.480000004</v>
      </c>
      <c r="F32" s="7">
        <f>IFERROR(VLOOKUP(A32,[12]Base!$A$3:$G$38,5,FALSE),0)</f>
        <v>10032702.530000001</v>
      </c>
      <c r="G32" s="7">
        <f>IFERROR(VLOOKUP(A32,[12]Base!$A$3:$G$38,6,FALSE),0)</f>
        <v>8197777.4099999992</v>
      </c>
      <c r="H32" s="5">
        <f t="shared" si="6"/>
        <v>36621291.950000003</v>
      </c>
      <c r="I32" s="8" t="s">
        <v>56</v>
      </c>
    </row>
    <row r="33" spans="1:9">
      <c r="A33">
        <v>3500</v>
      </c>
      <c r="B33" s="6" t="s">
        <v>57</v>
      </c>
      <c r="C33" s="7">
        <f>IFERROR(VLOOKUP(A33,[12]Base!$A$3:$G$38,2,FALSE),0)</f>
        <v>51961406.840000004</v>
      </c>
      <c r="D33" s="7">
        <f>IFERROR(VLOOKUP(A33,[12]Base!$A$3:$G$38,3,FALSE),0)</f>
        <v>10000</v>
      </c>
      <c r="E33" s="7">
        <f>IFERROR(VLOOKUP(A33,[12]Base!$A$3:$G$38,4,FALSE),0)</f>
        <v>51971406.840000004</v>
      </c>
      <c r="F33" s="7">
        <f>IFERROR(VLOOKUP(A33,[12]Base!$A$3:$G$38,5,FALSE),0)</f>
        <v>6259918.9399999995</v>
      </c>
      <c r="G33" s="7">
        <f>IFERROR(VLOOKUP(A33,[12]Base!$A$3:$G$38,6,FALSE),0)</f>
        <v>1252771.57</v>
      </c>
      <c r="H33" s="5">
        <f t="shared" si="6"/>
        <v>45711487.900000006</v>
      </c>
      <c r="I33" s="8" t="s">
        <v>58</v>
      </c>
    </row>
    <row r="34" spans="1:9">
      <c r="A34">
        <v>3600</v>
      </c>
      <c r="B34" s="6" t="s">
        <v>59</v>
      </c>
      <c r="C34" s="7">
        <f>IFERROR(VLOOKUP(A34,[12]Base!$A$3:$G$38,2,FALSE),0)</f>
        <v>26963677.039999999</v>
      </c>
      <c r="D34" s="7">
        <f>IFERROR(VLOOKUP(A34,[12]Base!$A$3:$G$38,3,FALSE),0)</f>
        <v>0</v>
      </c>
      <c r="E34" s="7">
        <f>IFERROR(VLOOKUP(A34,[12]Base!$A$3:$G$38,4,FALSE),0)</f>
        <v>26963677.039999999</v>
      </c>
      <c r="F34" s="7">
        <f>IFERROR(VLOOKUP(A34,[12]Base!$A$3:$G$38,5,FALSE),0)</f>
        <v>1777490.98</v>
      </c>
      <c r="G34" s="7">
        <f>IFERROR(VLOOKUP(A34,[12]Base!$A$3:$G$38,6,FALSE),0)</f>
        <v>225330</v>
      </c>
      <c r="H34" s="5">
        <f t="shared" si="6"/>
        <v>25186186.059999999</v>
      </c>
      <c r="I34" s="8" t="s">
        <v>60</v>
      </c>
    </row>
    <row r="35" spans="1:9">
      <c r="A35">
        <v>3700</v>
      </c>
      <c r="B35" s="6" t="s">
        <v>61</v>
      </c>
      <c r="C35" s="7">
        <f>IFERROR(VLOOKUP(A35,[12]Base!$A$3:$G$38,2,FALSE),0)</f>
        <v>4122355.2</v>
      </c>
      <c r="D35" s="7">
        <f>IFERROR(VLOOKUP(A35,[12]Base!$A$3:$G$38,3,FALSE),0)</f>
        <v>3000</v>
      </c>
      <c r="E35" s="7">
        <f>IFERROR(VLOOKUP(A35,[12]Base!$A$3:$G$38,4,FALSE),0)</f>
        <v>4125355.2</v>
      </c>
      <c r="F35" s="7">
        <f>IFERROR(VLOOKUP(A35,[12]Base!$A$3:$G$38,5,FALSE),0)</f>
        <v>595193.26</v>
      </c>
      <c r="G35" s="7">
        <f>IFERROR(VLOOKUP(A35,[12]Base!$A$3:$G$38,6,FALSE),0)</f>
        <v>577487.87</v>
      </c>
      <c r="H35" s="5">
        <f t="shared" si="6"/>
        <v>3530161.9400000004</v>
      </c>
      <c r="I35" s="8" t="s">
        <v>62</v>
      </c>
    </row>
    <row r="36" spans="1:9">
      <c r="A36">
        <v>3800</v>
      </c>
      <c r="B36" s="6" t="s">
        <v>63</v>
      </c>
      <c r="C36" s="7">
        <f>IFERROR(VLOOKUP(A36,[12]Base!$A$3:$G$38,2,FALSE),0)</f>
        <v>13535943.490000002</v>
      </c>
      <c r="D36" s="7">
        <f>IFERROR(VLOOKUP(A36,[12]Base!$A$3:$G$38,3,FALSE),0)</f>
        <v>9000</v>
      </c>
      <c r="E36" s="7">
        <f>IFERROR(VLOOKUP(A36,[12]Base!$A$3:$G$38,4,FALSE),0)</f>
        <v>13544943.490000002</v>
      </c>
      <c r="F36" s="7">
        <f>IFERROR(VLOOKUP(A36,[12]Base!$A$3:$G$38,5,FALSE),0)</f>
        <v>1102909.0800000003</v>
      </c>
      <c r="G36" s="7">
        <f>IFERROR(VLOOKUP(A36,[12]Base!$A$3:$G$38,6,FALSE),0)</f>
        <v>1101450.4500000002</v>
      </c>
      <c r="H36" s="5">
        <f t="shared" si="6"/>
        <v>12442034.410000002</v>
      </c>
      <c r="I36" s="8" t="s">
        <v>64</v>
      </c>
    </row>
    <row r="37" spans="1:9">
      <c r="A37">
        <v>3900</v>
      </c>
      <c r="B37" s="6" t="s">
        <v>65</v>
      </c>
      <c r="C37" s="7">
        <f>IFERROR(VLOOKUP(A37,[12]Base!$A$3:$G$38,2,FALSE),0)</f>
        <v>25280532.789999999</v>
      </c>
      <c r="D37" s="7">
        <f>IFERROR(VLOOKUP(A37,[12]Base!$A$3:$G$38,3,FALSE),0)</f>
        <v>643518.00000000012</v>
      </c>
      <c r="E37" s="7">
        <f>IFERROR(VLOOKUP(A37,[12]Base!$A$3:$G$38,4,FALSE),0)</f>
        <v>25924050.789999999</v>
      </c>
      <c r="F37" s="7">
        <f>IFERROR(VLOOKUP(A37,[12]Base!$A$3:$G$38,5,FALSE),0)</f>
        <v>6587471.2399999993</v>
      </c>
      <c r="G37" s="7">
        <f>IFERROR(VLOOKUP(A37,[12]Base!$A$3:$G$38,6,FALSE),0)</f>
        <v>6562946.7599999988</v>
      </c>
      <c r="H37" s="5">
        <f t="shared" si="6"/>
        <v>19336579.550000001</v>
      </c>
      <c r="I37" s="8" t="s">
        <v>66</v>
      </c>
    </row>
    <row r="38" spans="1:9">
      <c r="B38" s="4" t="s">
        <v>67</v>
      </c>
      <c r="C38" s="5">
        <f t="shared" ref="C38:H38" si="7">SUM(C39:C47)</f>
        <v>6524084621.0799999</v>
      </c>
      <c r="D38" s="5">
        <f t="shared" si="7"/>
        <v>0</v>
      </c>
      <c r="E38" s="5">
        <f t="shared" si="7"/>
        <v>6524084621.0799999</v>
      </c>
      <c r="F38" s="5">
        <f t="shared" si="7"/>
        <v>1471084589.71</v>
      </c>
      <c r="G38" s="5">
        <f t="shared" si="7"/>
        <v>1471082303.73</v>
      </c>
      <c r="H38" s="5">
        <f t="shared" si="7"/>
        <v>5053000031.3699999</v>
      </c>
    </row>
    <row r="39" spans="1:9">
      <c r="A39">
        <v>4100</v>
      </c>
      <c r="B39" s="6" t="s">
        <v>68</v>
      </c>
      <c r="C39" s="7">
        <f>IFERROR(VLOOKUP(A39,[12]Base!$A$3:$G$38,2,FALSE),0)</f>
        <v>0</v>
      </c>
      <c r="D39" s="5">
        <v>0</v>
      </c>
      <c r="E39" s="5">
        <f t="shared" ref="E39:E47" si="8">C39+D39</f>
        <v>0</v>
      </c>
      <c r="F39" s="5">
        <v>0</v>
      </c>
      <c r="G39" s="5">
        <v>0</v>
      </c>
      <c r="H39" s="5">
        <f t="shared" ref="H39:H47" si="9">E39-F39</f>
        <v>0</v>
      </c>
      <c r="I39" s="8" t="s">
        <v>69</v>
      </c>
    </row>
    <row r="40" spans="1:9">
      <c r="A40">
        <v>4200</v>
      </c>
      <c r="B40" s="6" t="s">
        <v>70</v>
      </c>
      <c r="C40" s="7">
        <f>IFERROR(VLOOKUP(A40,[12]Base!$A$3:$G$38,2,FALSE),0)</f>
        <v>0</v>
      </c>
      <c r="D40" s="5">
        <v>0</v>
      </c>
      <c r="E40" s="5">
        <f t="shared" si="8"/>
        <v>0</v>
      </c>
      <c r="F40" s="5">
        <v>0</v>
      </c>
      <c r="G40" s="5">
        <v>0</v>
      </c>
      <c r="H40" s="5">
        <f t="shared" si="9"/>
        <v>0</v>
      </c>
      <c r="I40" s="8" t="s">
        <v>71</v>
      </c>
    </row>
    <row r="41" spans="1:9">
      <c r="A41">
        <v>4300</v>
      </c>
      <c r="B41" s="6" t="s">
        <v>72</v>
      </c>
      <c r="C41" s="7">
        <f>IFERROR(VLOOKUP(A41,[12]Base!$A$3:$G$38,2,FALSE),0)</f>
        <v>0</v>
      </c>
      <c r="D41" s="5">
        <v>0</v>
      </c>
      <c r="E41" s="5">
        <f t="shared" si="8"/>
        <v>0</v>
      </c>
      <c r="F41" s="5">
        <v>0</v>
      </c>
      <c r="G41" s="5">
        <v>0</v>
      </c>
      <c r="H41" s="5">
        <f t="shared" si="9"/>
        <v>0</v>
      </c>
      <c r="I41" s="8" t="s">
        <v>73</v>
      </c>
    </row>
    <row r="42" spans="1:9">
      <c r="A42">
        <v>4400</v>
      </c>
      <c r="B42" s="6" t="s">
        <v>74</v>
      </c>
      <c r="C42" s="7">
        <f>IFERROR(VLOOKUP(A42,[12]Base!$A$3:$G$38,2,FALSE),0)</f>
        <v>0</v>
      </c>
      <c r="D42" s="5">
        <v>0</v>
      </c>
      <c r="E42" s="5">
        <f t="shared" si="8"/>
        <v>0</v>
      </c>
      <c r="F42" s="5">
        <v>0</v>
      </c>
      <c r="G42" s="5">
        <v>0</v>
      </c>
      <c r="H42" s="5">
        <f t="shared" si="9"/>
        <v>0</v>
      </c>
      <c r="I42" s="8" t="s">
        <v>75</v>
      </c>
    </row>
    <row r="43" spans="1:9">
      <c r="A43">
        <v>4500</v>
      </c>
      <c r="B43" s="6" t="s">
        <v>76</v>
      </c>
      <c r="C43" s="7">
        <f>IFERROR(VLOOKUP(A43,[12]Base!$A$3:$G$38,2,FALSE),0)</f>
        <v>6524084621.0799999</v>
      </c>
      <c r="D43" s="7">
        <f>IFERROR(VLOOKUP(A43,[12]Base!$A$3:$G$38,3,FALSE),0)</f>
        <v>0</v>
      </c>
      <c r="E43" s="7">
        <f>IFERROR(VLOOKUP(A43,[12]Base!$A$3:$G$38,4,FALSE),0)</f>
        <v>6524084621.0799999</v>
      </c>
      <c r="F43" s="7">
        <f>IFERROR(VLOOKUP(A43,[12]Base!$A$3:$G$38,5,FALSE),0)</f>
        <v>1471084589.71</v>
      </c>
      <c r="G43" s="7">
        <f>IFERROR(VLOOKUP(A43,[12]Base!$A$3:$G$38,6,FALSE),0)</f>
        <v>1471082303.73</v>
      </c>
      <c r="H43" s="5">
        <f t="shared" si="9"/>
        <v>5053000031.3699999</v>
      </c>
      <c r="I43" s="8" t="s">
        <v>77</v>
      </c>
    </row>
    <row r="44" spans="1:9">
      <c r="A44">
        <v>4600</v>
      </c>
      <c r="B44" s="6" t="s">
        <v>78</v>
      </c>
      <c r="C44" s="7">
        <f>IFERROR(VLOOKUP(A44,[12]Base!$A$3:$G$38,2,FALSE),0)</f>
        <v>0</v>
      </c>
      <c r="D44" s="5">
        <v>0</v>
      </c>
      <c r="E44" s="5">
        <f t="shared" si="8"/>
        <v>0</v>
      </c>
      <c r="F44" s="5">
        <v>0</v>
      </c>
      <c r="G44" s="5">
        <v>0</v>
      </c>
      <c r="H44" s="5">
        <f t="shared" si="9"/>
        <v>0</v>
      </c>
      <c r="I44" s="8" t="s">
        <v>79</v>
      </c>
    </row>
    <row r="45" spans="1:9">
      <c r="A45">
        <v>4700</v>
      </c>
      <c r="B45" s="6" t="s">
        <v>80</v>
      </c>
      <c r="C45" s="7">
        <f>IFERROR(VLOOKUP(A45,[12]Base!$A$3:$G$38,2,FALSE),0)</f>
        <v>0</v>
      </c>
      <c r="D45" s="5">
        <v>0</v>
      </c>
      <c r="E45" s="5">
        <f t="shared" si="8"/>
        <v>0</v>
      </c>
      <c r="F45" s="5">
        <v>0</v>
      </c>
      <c r="G45" s="5">
        <v>0</v>
      </c>
      <c r="H45" s="5">
        <f t="shared" si="9"/>
        <v>0</v>
      </c>
      <c r="I45" s="9"/>
    </row>
    <row r="46" spans="1:9">
      <c r="A46">
        <v>4800</v>
      </c>
      <c r="B46" s="6" t="s">
        <v>81</v>
      </c>
      <c r="C46" s="7">
        <f>IFERROR(VLOOKUP(A46,[12]Base!$A$3:$G$38,2,FALSE),0)</f>
        <v>0</v>
      </c>
      <c r="D46" s="5">
        <v>0</v>
      </c>
      <c r="E46" s="5">
        <f t="shared" si="8"/>
        <v>0</v>
      </c>
      <c r="F46" s="5">
        <v>0</v>
      </c>
      <c r="G46" s="5">
        <v>0</v>
      </c>
      <c r="H46" s="5">
        <f t="shared" si="9"/>
        <v>0</v>
      </c>
      <c r="I46" s="9"/>
    </row>
    <row r="47" spans="1:9">
      <c r="A47">
        <v>4900</v>
      </c>
      <c r="B47" s="6" t="s">
        <v>82</v>
      </c>
      <c r="C47" s="7">
        <f>IFERROR(VLOOKUP(A47,[12]Base!$A$3:$G$38,2,FALSE),0)</f>
        <v>0</v>
      </c>
      <c r="D47" s="5">
        <v>0</v>
      </c>
      <c r="E47" s="5">
        <f t="shared" si="8"/>
        <v>0</v>
      </c>
      <c r="F47" s="5">
        <v>0</v>
      </c>
      <c r="G47" s="5">
        <v>0</v>
      </c>
      <c r="H47" s="5">
        <f t="shared" si="9"/>
        <v>0</v>
      </c>
      <c r="I47" s="8" t="s">
        <v>83</v>
      </c>
    </row>
    <row r="48" spans="1:9">
      <c r="B48" s="4" t="s">
        <v>84</v>
      </c>
      <c r="C48" s="5">
        <f t="shared" ref="C48:H48" si="10">SUM(C49:C57)</f>
        <v>25453563.5</v>
      </c>
      <c r="D48" s="5">
        <f t="shared" si="10"/>
        <v>3209065.12</v>
      </c>
      <c r="E48" s="5">
        <f t="shared" si="10"/>
        <v>28662628.620000001</v>
      </c>
      <c r="F48" s="5">
        <f t="shared" si="10"/>
        <v>3206865.12</v>
      </c>
      <c r="G48" s="5">
        <f t="shared" si="10"/>
        <v>1046780.4199999999</v>
      </c>
      <c r="H48" s="5">
        <f t="shared" si="10"/>
        <v>25455763.5</v>
      </c>
    </row>
    <row r="49" spans="1:9">
      <c r="A49">
        <v>5100</v>
      </c>
      <c r="B49" s="6" t="s">
        <v>85</v>
      </c>
      <c r="C49" s="7">
        <f>IFERROR(VLOOKUP(A49,[12]Base!$A$3:$G$38,2,FALSE),0)</f>
        <v>14744405.5</v>
      </c>
      <c r="D49" s="7">
        <f>IFERROR(VLOOKUP(A49,[12]Base!$A$3:$G$38,3,FALSE),0)</f>
        <v>1547451.12</v>
      </c>
      <c r="E49" s="7">
        <f>IFERROR(VLOOKUP(A49,[12]Base!$A$3:$G$38,4,FALSE),0)</f>
        <v>16291856.620000001</v>
      </c>
      <c r="F49" s="7">
        <f>IFERROR(VLOOKUP(A49,[12]Base!$A$3:$G$38,5,FALSE),0)</f>
        <v>1547451.12</v>
      </c>
      <c r="G49" s="7">
        <f>IFERROR(VLOOKUP(A49,[12]Base!$A$3:$G$38,6,FALSE),0)</f>
        <v>1046780.4199999999</v>
      </c>
      <c r="H49" s="5">
        <f t="shared" ref="H49:H57" si="11">E49-F49</f>
        <v>14744405.5</v>
      </c>
      <c r="I49" s="8" t="s">
        <v>86</v>
      </c>
    </row>
    <row r="50" spans="1:9">
      <c r="A50">
        <v>5200</v>
      </c>
      <c r="B50" s="6" t="s">
        <v>87</v>
      </c>
      <c r="C50" s="7">
        <f>IFERROR(VLOOKUP(A50,[12]Base!$A$3:$G$38,2,FALSE),0)</f>
        <v>40000</v>
      </c>
      <c r="D50" s="7">
        <f>IFERROR(VLOOKUP(A50,[12]Base!$A$3:$G$38,3,FALSE),0)</f>
        <v>0</v>
      </c>
      <c r="E50" s="7">
        <f>IFERROR(VLOOKUP(A50,[12]Base!$A$3:$G$38,4,FALSE),0)</f>
        <v>40000</v>
      </c>
      <c r="F50" s="7">
        <f>IFERROR(VLOOKUP(A50,[12]Base!$A$3:$G$38,5,FALSE),0)</f>
        <v>0</v>
      </c>
      <c r="G50" s="7">
        <f>IFERROR(VLOOKUP(A50,[12]Base!$A$3:$G$38,6,FALSE),0)</f>
        <v>0</v>
      </c>
      <c r="H50" s="5">
        <f t="shared" si="11"/>
        <v>40000</v>
      </c>
      <c r="I50" s="8" t="s">
        <v>88</v>
      </c>
    </row>
    <row r="51" spans="1:9">
      <c r="A51">
        <v>5300</v>
      </c>
      <c r="B51" s="6" t="s">
        <v>89</v>
      </c>
      <c r="C51" s="7">
        <f>IFERROR(VLOOKUP(A51,[12]Base!$A$3:$G$38,2,FALSE),0)</f>
        <v>295000</v>
      </c>
      <c r="D51" s="7">
        <f>IFERROR(VLOOKUP(A51,[12]Base!$A$3:$G$38,3,FALSE),0)</f>
        <v>0</v>
      </c>
      <c r="E51" s="7">
        <f>IFERROR(VLOOKUP(A51,[12]Base!$A$3:$G$38,4,FALSE),0)</f>
        <v>295000</v>
      </c>
      <c r="F51" s="7">
        <f>IFERROR(VLOOKUP(A51,[12]Base!$A$3:$G$38,5,FALSE),0)</f>
        <v>0</v>
      </c>
      <c r="G51" s="7">
        <f>IFERROR(VLOOKUP(A51,[12]Base!$A$3:$G$38,6,FALSE),0)</f>
        <v>0</v>
      </c>
      <c r="H51" s="5">
        <f t="shared" si="11"/>
        <v>295000</v>
      </c>
      <c r="I51" s="8" t="s">
        <v>90</v>
      </c>
    </row>
    <row r="52" spans="1:9">
      <c r="A52">
        <v>5400</v>
      </c>
      <c r="B52" s="6" t="s">
        <v>91</v>
      </c>
      <c r="C52" s="7">
        <f>IFERROR(VLOOKUP(A52,[12]Base!$A$3:$G$38,2,FALSE),0)</f>
        <v>6570000</v>
      </c>
      <c r="D52" s="7">
        <f>IFERROR(VLOOKUP(A52,[12]Base!$A$3:$G$38,3,FALSE),0)</f>
        <v>0</v>
      </c>
      <c r="E52" s="7">
        <f>IFERROR(VLOOKUP(A52,[12]Base!$A$3:$G$38,4,FALSE),0)</f>
        <v>6570000</v>
      </c>
      <c r="F52" s="7">
        <f>IFERROR(VLOOKUP(A52,[12]Base!$A$3:$G$38,5,FALSE),0)</f>
        <v>0</v>
      </c>
      <c r="G52" s="7">
        <f>IFERROR(VLOOKUP(A52,[12]Base!$A$3:$G$38,6,FALSE),0)</f>
        <v>0</v>
      </c>
      <c r="H52" s="5">
        <f t="shared" si="11"/>
        <v>6570000</v>
      </c>
      <c r="I52" s="8" t="s">
        <v>92</v>
      </c>
    </row>
    <row r="53" spans="1:9">
      <c r="A53">
        <v>5500</v>
      </c>
      <c r="B53" s="6" t="s">
        <v>93</v>
      </c>
      <c r="C53" s="7">
        <f>IFERROR(VLOOKUP(A53,[12]Base!$A$3:$G$38,2,FALSE),0)</f>
        <v>0</v>
      </c>
      <c r="D53" s="7">
        <f>IFERROR(VLOOKUP(A53,[12]Base!$A$3:$G$38,3,FALSE),0)</f>
        <v>0</v>
      </c>
      <c r="E53" s="7">
        <f>IFERROR(VLOOKUP(A53,[12]Base!$A$3:$G$38,4,FALSE),0)</f>
        <v>0</v>
      </c>
      <c r="F53" s="7">
        <f>IFERROR(VLOOKUP(A53,[12]Base!$A$3:$G$38,5,FALSE),0)</f>
        <v>0</v>
      </c>
      <c r="G53" s="7">
        <f>IFERROR(VLOOKUP(A53,[12]Base!$A$3:$G$38,6,FALSE),0)</f>
        <v>0</v>
      </c>
      <c r="H53" s="5">
        <f t="shared" si="11"/>
        <v>0</v>
      </c>
      <c r="I53" s="8" t="s">
        <v>94</v>
      </c>
    </row>
    <row r="54" spans="1:9">
      <c r="A54">
        <v>5600</v>
      </c>
      <c r="B54" s="6" t="s">
        <v>95</v>
      </c>
      <c r="C54" s="7">
        <f>IFERROR(VLOOKUP(A54,[12]Base!$A$3:$G$38,2,FALSE),0)</f>
        <v>3804158</v>
      </c>
      <c r="D54" s="7">
        <f>IFERROR(VLOOKUP(A54,[12]Base!$A$3:$G$38,3,FALSE),0)</f>
        <v>1661614</v>
      </c>
      <c r="E54" s="7">
        <f>IFERROR(VLOOKUP(A54,[12]Base!$A$3:$G$38,4,FALSE),0)</f>
        <v>5465772</v>
      </c>
      <c r="F54" s="7">
        <f>IFERROR(VLOOKUP(A54,[12]Base!$A$3:$G$38,5,FALSE),0)</f>
        <v>1659414</v>
      </c>
      <c r="G54" s="7">
        <f>IFERROR(VLOOKUP(A54,[12]Base!$A$3:$G$38,6,FALSE),0)</f>
        <v>0</v>
      </c>
      <c r="H54" s="5">
        <f t="shared" si="11"/>
        <v>3806358</v>
      </c>
      <c r="I54" s="8" t="s">
        <v>96</v>
      </c>
    </row>
    <row r="55" spans="1:9">
      <c r="A55">
        <v>5700</v>
      </c>
      <c r="B55" s="6" t="s">
        <v>97</v>
      </c>
      <c r="C55" s="7">
        <f>IFERROR(VLOOKUP(A55,[12]Base!$A$3:$G$38,2,FALSE),0)</f>
        <v>0</v>
      </c>
      <c r="D55" s="7">
        <f>IFERROR(VLOOKUP(A55,[12]Base!$A$3:$G$38,3,FALSE),0)</f>
        <v>0</v>
      </c>
      <c r="E55" s="7">
        <f>IFERROR(VLOOKUP(A55,[12]Base!$A$3:$G$38,4,FALSE),0)</f>
        <v>0</v>
      </c>
      <c r="F55" s="7">
        <f>IFERROR(VLOOKUP(A55,[12]Base!$A$3:$G$38,5,FALSE),0)</f>
        <v>0</v>
      </c>
      <c r="G55" s="7">
        <f>IFERROR(VLOOKUP(A55,[12]Base!$A$3:$G$38,6,FALSE),0)</f>
        <v>0</v>
      </c>
      <c r="H55" s="5">
        <f t="shared" si="11"/>
        <v>0</v>
      </c>
      <c r="I55" s="8" t="s">
        <v>98</v>
      </c>
    </row>
    <row r="56" spans="1:9">
      <c r="A56">
        <v>5800</v>
      </c>
      <c r="B56" s="6" t="s">
        <v>99</v>
      </c>
      <c r="C56" s="7">
        <f>IFERROR(VLOOKUP(A56,[12]Base!$A$3:$G$38,2,FALSE),0)</f>
        <v>0</v>
      </c>
      <c r="D56" s="7">
        <f>IFERROR(VLOOKUP(A56,[12]Base!$A$3:$G$38,3,FALSE),0)</f>
        <v>0</v>
      </c>
      <c r="E56" s="7">
        <f>IFERROR(VLOOKUP(A56,[12]Base!$A$3:$G$38,4,FALSE),0)</f>
        <v>0</v>
      </c>
      <c r="F56" s="7">
        <f>IFERROR(VLOOKUP(A56,[12]Base!$A$3:$G$38,5,FALSE),0)</f>
        <v>0</v>
      </c>
      <c r="G56" s="7">
        <f>IFERROR(VLOOKUP(A56,[12]Base!$A$3:$G$38,6,FALSE),0)</f>
        <v>0</v>
      </c>
      <c r="H56" s="5">
        <f t="shared" si="11"/>
        <v>0</v>
      </c>
      <c r="I56" s="8" t="s">
        <v>100</v>
      </c>
    </row>
    <row r="57" spans="1:9">
      <c r="A57">
        <v>5900</v>
      </c>
      <c r="B57" s="6" t="s">
        <v>101</v>
      </c>
      <c r="C57" s="7">
        <f>IFERROR(VLOOKUP(A57,[12]Base!$A$3:$G$38,2,FALSE),0)</f>
        <v>0</v>
      </c>
      <c r="D57" s="7">
        <f>IFERROR(VLOOKUP(A57,[12]Base!$A$3:$G$38,3,FALSE),0)</f>
        <v>0</v>
      </c>
      <c r="E57" s="7">
        <f>IFERROR(VLOOKUP(A57,[12]Base!$A$3:$G$38,4,FALSE),0)</f>
        <v>0</v>
      </c>
      <c r="F57" s="7">
        <f>IFERROR(VLOOKUP(A57,[12]Base!$A$3:$G$38,5,FALSE),0)</f>
        <v>0</v>
      </c>
      <c r="G57" s="7">
        <f>IFERROR(VLOOKUP(A57,[12]Base!$A$3:$G$38,6,FALSE),0)</f>
        <v>0</v>
      </c>
      <c r="H57" s="5">
        <f t="shared" si="11"/>
        <v>0</v>
      </c>
      <c r="I57" s="8" t="s">
        <v>102</v>
      </c>
    </row>
    <row r="58" spans="1:9">
      <c r="B58" s="4" t="s">
        <v>103</v>
      </c>
      <c r="C58" s="5">
        <f t="shared" ref="C58:H58" si="12">SUM(C59:C61)</f>
        <v>42100000</v>
      </c>
      <c r="D58" s="5">
        <f t="shared" si="12"/>
        <v>823161363.71999991</v>
      </c>
      <c r="E58" s="5">
        <f t="shared" si="12"/>
        <v>865261363.71999991</v>
      </c>
      <c r="F58" s="5">
        <f t="shared" si="12"/>
        <v>122987967.19000001</v>
      </c>
      <c r="G58" s="5">
        <f t="shared" si="12"/>
        <v>122987967.19000001</v>
      </c>
      <c r="H58" s="5">
        <f t="shared" si="12"/>
        <v>742273396.52999985</v>
      </c>
    </row>
    <row r="59" spans="1:9">
      <c r="A59">
        <v>6100</v>
      </c>
      <c r="B59" s="6" t="s">
        <v>104</v>
      </c>
      <c r="C59" s="5">
        <v>0</v>
      </c>
      <c r="D59" s="5">
        <v>0</v>
      </c>
      <c r="E59" s="5">
        <f>C59+D59</f>
        <v>0</v>
      </c>
      <c r="F59" s="5">
        <v>0</v>
      </c>
      <c r="G59" s="5">
        <v>0</v>
      </c>
      <c r="H59" s="5">
        <f>E59-F59</f>
        <v>0</v>
      </c>
      <c r="I59" s="8" t="s">
        <v>105</v>
      </c>
    </row>
    <row r="60" spans="1:9">
      <c r="A60">
        <v>6200</v>
      </c>
      <c r="B60" s="6" t="s">
        <v>106</v>
      </c>
      <c r="C60" s="7">
        <f>IFERROR(VLOOKUP(A60,[12]Base!$A$3:$G$38,2,FALSE),0)</f>
        <v>42100000</v>
      </c>
      <c r="D60" s="7">
        <f>IFERROR(VLOOKUP(A60,[12]Base!$A$3:$G$38,3,FALSE),0)</f>
        <v>823161363.71999991</v>
      </c>
      <c r="E60" s="7">
        <f>IFERROR(VLOOKUP(A60,[12]Base!$A$3:$G$38,4,FALSE),0)</f>
        <v>865261363.71999991</v>
      </c>
      <c r="F60" s="7">
        <f>IFERROR(VLOOKUP(A60,[12]Base!$A$3:$G$38,5,FALSE),0)</f>
        <v>122987967.19000001</v>
      </c>
      <c r="G60" s="7">
        <f>IFERROR(VLOOKUP(A60,[12]Base!$A$3:$G$38,6,FALSE),0)</f>
        <v>122987967.19000001</v>
      </c>
      <c r="H60" s="5">
        <f>E60-F60</f>
        <v>742273396.52999985</v>
      </c>
      <c r="I60" s="8" t="s">
        <v>107</v>
      </c>
    </row>
    <row r="61" spans="1:9">
      <c r="A61">
        <v>6300</v>
      </c>
      <c r="B61" s="6" t="s">
        <v>108</v>
      </c>
      <c r="C61" s="5">
        <v>0</v>
      </c>
      <c r="D61" s="5">
        <v>0</v>
      </c>
      <c r="E61" s="5">
        <f>C61+D61</f>
        <v>0</v>
      </c>
      <c r="F61" s="5">
        <v>0</v>
      </c>
      <c r="G61" s="5">
        <v>0</v>
      </c>
      <c r="H61" s="5">
        <f>E61-F61</f>
        <v>0</v>
      </c>
      <c r="I61" s="8" t="s">
        <v>109</v>
      </c>
    </row>
    <row r="62" spans="1:9">
      <c r="B62" s="4" t="s">
        <v>110</v>
      </c>
      <c r="C62" s="5">
        <f t="shared" ref="C62:H62" si="13">SUM(C63:C67,C69:C70)</f>
        <v>0</v>
      </c>
      <c r="D62" s="5">
        <f t="shared" si="13"/>
        <v>0</v>
      </c>
      <c r="E62" s="5">
        <f t="shared" si="13"/>
        <v>0</v>
      </c>
      <c r="F62" s="5">
        <f t="shared" si="13"/>
        <v>0</v>
      </c>
      <c r="G62" s="5">
        <f t="shared" si="13"/>
        <v>0</v>
      </c>
      <c r="H62" s="5">
        <f t="shared" si="13"/>
        <v>0</v>
      </c>
    </row>
    <row r="63" spans="1:9">
      <c r="A63">
        <v>7100</v>
      </c>
      <c r="B63" s="6" t="s">
        <v>111</v>
      </c>
      <c r="C63" s="5">
        <v>0</v>
      </c>
      <c r="D63" s="5">
        <v>0</v>
      </c>
      <c r="E63" s="5">
        <f t="shared" ref="E63:E70" si="14">C63+D63</f>
        <v>0</v>
      </c>
      <c r="F63" s="5">
        <v>0</v>
      </c>
      <c r="G63" s="5">
        <v>0</v>
      </c>
      <c r="H63" s="5">
        <f t="shared" ref="H63:H70" si="15">E63-F63</f>
        <v>0</v>
      </c>
      <c r="I63" s="8" t="s">
        <v>112</v>
      </c>
    </row>
    <row r="64" spans="1:9">
      <c r="A64">
        <v>7200</v>
      </c>
      <c r="B64" s="6" t="s">
        <v>113</v>
      </c>
      <c r="C64" s="5">
        <v>0</v>
      </c>
      <c r="D64" s="5">
        <v>0</v>
      </c>
      <c r="E64" s="5">
        <f t="shared" si="14"/>
        <v>0</v>
      </c>
      <c r="F64" s="5">
        <v>0</v>
      </c>
      <c r="G64" s="5">
        <v>0</v>
      </c>
      <c r="H64" s="5">
        <f t="shared" si="15"/>
        <v>0</v>
      </c>
      <c r="I64" s="8" t="s">
        <v>114</v>
      </c>
    </row>
    <row r="65" spans="1:9">
      <c r="A65">
        <v>7300</v>
      </c>
      <c r="B65" s="6" t="s">
        <v>115</v>
      </c>
      <c r="C65" s="5">
        <v>0</v>
      </c>
      <c r="D65" s="5">
        <v>0</v>
      </c>
      <c r="E65" s="5">
        <f t="shared" si="14"/>
        <v>0</v>
      </c>
      <c r="F65" s="5">
        <v>0</v>
      </c>
      <c r="G65" s="5">
        <v>0</v>
      </c>
      <c r="H65" s="5">
        <f t="shared" si="15"/>
        <v>0</v>
      </c>
      <c r="I65" s="8" t="s">
        <v>116</v>
      </c>
    </row>
    <row r="66" spans="1:9">
      <c r="A66">
        <v>7400</v>
      </c>
      <c r="B66" s="6" t="s">
        <v>117</v>
      </c>
      <c r="C66" s="5">
        <v>0</v>
      </c>
      <c r="D66" s="5">
        <v>0</v>
      </c>
      <c r="E66" s="5">
        <f t="shared" si="14"/>
        <v>0</v>
      </c>
      <c r="F66" s="5">
        <v>0</v>
      </c>
      <c r="G66" s="5">
        <v>0</v>
      </c>
      <c r="H66" s="5">
        <f t="shared" si="15"/>
        <v>0</v>
      </c>
      <c r="I66" s="8" t="s">
        <v>118</v>
      </c>
    </row>
    <row r="67" spans="1:9">
      <c r="A67">
        <v>7500</v>
      </c>
      <c r="B67" s="6" t="s">
        <v>119</v>
      </c>
      <c r="C67" s="5">
        <v>0</v>
      </c>
      <c r="D67" s="5">
        <v>0</v>
      </c>
      <c r="E67" s="5">
        <f t="shared" si="14"/>
        <v>0</v>
      </c>
      <c r="F67" s="5">
        <v>0</v>
      </c>
      <c r="G67" s="5">
        <v>0</v>
      </c>
      <c r="H67" s="5">
        <f t="shared" si="15"/>
        <v>0</v>
      </c>
      <c r="I67" s="8" t="s">
        <v>120</v>
      </c>
    </row>
    <row r="68" spans="1:9">
      <c r="B68" s="6" t="s">
        <v>121</v>
      </c>
      <c r="C68" s="5">
        <v>0</v>
      </c>
      <c r="D68" s="5">
        <v>0</v>
      </c>
      <c r="E68" s="5">
        <f t="shared" si="14"/>
        <v>0</v>
      </c>
      <c r="F68" s="5">
        <v>0</v>
      </c>
      <c r="G68" s="5">
        <v>0</v>
      </c>
      <c r="H68" s="5">
        <f t="shared" si="15"/>
        <v>0</v>
      </c>
      <c r="I68" s="8"/>
    </row>
    <row r="69" spans="1:9">
      <c r="A69">
        <v>7600</v>
      </c>
      <c r="B69" s="6" t="s">
        <v>122</v>
      </c>
      <c r="C69" s="5">
        <v>0</v>
      </c>
      <c r="D69" s="5">
        <v>0</v>
      </c>
      <c r="E69" s="5">
        <f t="shared" si="14"/>
        <v>0</v>
      </c>
      <c r="F69" s="5">
        <v>0</v>
      </c>
      <c r="G69" s="5">
        <v>0</v>
      </c>
      <c r="H69" s="5">
        <f t="shared" si="15"/>
        <v>0</v>
      </c>
      <c r="I69" s="8" t="s">
        <v>123</v>
      </c>
    </row>
    <row r="70" spans="1:9">
      <c r="A70">
        <v>7900</v>
      </c>
      <c r="B70" s="6" t="s">
        <v>124</v>
      </c>
      <c r="C70" s="5">
        <v>0</v>
      </c>
      <c r="D70" s="5">
        <v>0</v>
      </c>
      <c r="E70" s="5">
        <f t="shared" si="14"/>
        <v>0</v>
      </c>
      <c r="F70" s="5">
        <v>0</v>
      </c>
      <c r="G70" s="5">
        <v>0</v>
      </c>
      <c r="H70" s="5">
        <f t="shared" si="15"/>
        <v>0</v>
      </c>
      <c r="I70" s="8" t="s">
        <v>125</v>
      </c>
    </row>
    <row r="71" spans="1:9">
      <c r="B71" s="4" t="s">
        <v>126</v>
      </c>
      <c r="C71" s="5">
        <f t="shared" ref="C71:H71" si="16">SUM(C72:C74)</f>
        <v>0</v>
      </c>
      <c r="D71" s="5">
        <f t="shared" si="16"/>
        <v>0</v>
      </c>
      <c r="E71" s="5">
        <f t="shared" si="16"/>
        <v>0</v>
      </c>
      <c r="F71" s="5">
        <f t="shared" si="16"/>
        <v>0</v>
      </c>
      <c r="G71" s="5">
        <f t="shared" si="16"/>
        <v>0</v>
      </c>
      <c r="H71" s="5">
        <f t="shared" si="16"/>
        <v>0</v>
      </c>
    </row>
    <row r="72" spans="1:9">
      <c r="A72">
        <v>8100</v>
      </c>
      <c r="B72" s="6" t="s">
        <v>127</v>
      </c>
      <c r="C72" s="5">
        <v>0</v>
      </c>
      <c r="D72" s="5">
        <v>0</v>
      </c>
      <c r="E72" s="5">
        <f>C72+D72</f>
        <v>0</v>
      </c>
      <c r="F72" s="5">
        <v>0</v>
      </c>
      <c r="G72" s="5">
        <v>0</v>
      </c>
      <c r="H72" s="5">
        <f>E72-F72</f>
        <v>0</v>
      </c>
      <c r="I72" s="8" t="s">
        <v>128</v>
      </c>
    </row>
    <row r="73" spans="1:9">
      <c r="A73">
        <v>8300</v>
      </c>
      <c r="B73" s="6" t="s">
        <v>129</v>
      </c>
      <c r="C73" s="5">
        <v>0</v>
      </c>
      <c r="D73" s="5">
        <v>0</v>
      </c>
      <c r="E73" s="5">
        <f>C73+D73</f>
        <v>0</v>
      </c>
      <c r="F73" s="5">
        <v>0</v>
      </c>
      <c r="G73" s="5">
        <v>0</v>
      </c>
      <c r="H73" s="5">
        <f>E73-F73</f>
        <v>0</v>
      </c>
      <c r="I73" s="8" t="s">
        <v>130</v>
      </c>
    </row>
    <row r="74" spans="1:9">
      <c r="A74">
        <v>8500</v>
      </c>
      <c r="B74" s="6" t="s">
        <v>131</v>
      </c>
      <c r="C74" s="5">
        <v>0</v>
      </c>
      <c r="D74" s="5">
        <v>0</v>
      </c>
      <c r="E74" s="5">
        <f>C74+D74</f>
        <v>0</v>
      </c>
      <c r="F74" s="5">
        <v>0</v>
      </c>
      <c r="G74" s="5">
        <v>0</v>
      </c>
      <c r="H74" s="5">
        <f>E74-F74</f>
        <v>0</v>
      </c>
      <c r="I74" s="8" t="s">
        <v>132</v>
      </c>
    </row>
    <row r="75" spans="1:9">
      <c r="B75" s="4" t="s">
        <v>133</v>
      </c>
      <c r="C75" s="5">
        <f t="shared" ref="C75:H75" si="17">SUM(C76:C82)</f>
        <v>0</v>
      </c>
      <c r="D75" s="5">
        <f t="shared" si="17"/>
        <v>0</v>
      </c>
      <c r="E75" s="5">
        <f t="shared" si="17"/>
        <v>0</v>
      </c>
      <c r="F75" s="5">
        <f t="shared" si="17"/>
        <v>0</v>
      </c>
      <c r="G75" s="5">
        <f t="shared" si="17"/>
        <v>0</v>
      </c>
      <c r="H75" s="5">
        <f t="shared" si="17"/>
        <v>0</v>
      </c>
    </row>
    <row r="76" spans="1:9">
      <c r="A76">
        <v>9100</v>
      </c>
      <c r="B76" s="6" t="s">
        <v>134</v>
      </c>
      <c r="C76" s="5">
        <v>0</v>
      </c>
      <c r="D76" s="5">
        <v>0</v>
      </c>
      <c r="E76" s="5">
        <f t="shared" ref="E76:E82" si="18">C76+D76</f>
        <v>0</v>
      </c>
      <c r="F76" s="5">
        <v>0</v>
      </c>
      <c r="G76" s="5">
        <v>0</v>
      </c>
      <c r="H76" s="5">
        <f t="shared" ref="H76:H82" si="19">E76-F76</f>
        <v>0</v>
      </c>
      <c r="I76" s="8" t="s">
        <v>135</v>
      </c>
    </row>
    <row r="77" spans="1:9">
      <c r="A77">
        <v>9200</v>
      </c>
      <c r="B77" s="6" t="s">
        <v>136</v>
      </c>
      <c r="C77" s="5">
        <v>0</v>
      </c>
      <c r="D77" s="5">
        <v>0</v>
      </c>
      <c r="E77" s="5">
        <f t="shared" si="18"/>
        <v>0</v>
      </c>
      <c r="F77" s="5">
        <v>0</v>
      </c>
      <c r="G77" s="5">
        <v>0</v>
      </c>
      <c r="H77" s="5">
        <f t="shared" si="19"/>
        <v>0</v>
      </c>
      <c r="I77" s="8" t="s">
        <v>137</v>
      </c>
    </row>
    <row r="78" spans="1:9">
      <c r="A78">
        <v>9300</v>
      </c>
      <c r="B78" s="6" t="s">
        <v>138</v>
      </c>
      <c r="C78" s="5">
        <v>0</v>
      </c>
      <c r="D78" s="5">
        <v>0</v>
      </c>
      <c r="E78" s="5">
        <f t="shared" si="18"/>
        <v>0</v>
      </c>
      <c r="F78" s="5">
        <v>0</v>
      </c>
      <c r="G78" s="5">
        <v>0</v>
      </c>
      <c r="H78" s="5">
        <f t="shared" si="19"/>
        <v>0</v>
      </c>
      <c r="I78" s="8" t="s">
        <v>139</v>
      </c>
    </row>
    <row r="79" spans="1:9">
      <c r="A79">
        <v>9400</v>
      </c>
      <c r="B79" s="6" t="s">
        <v>140</v>
      </c>
      <c r="C79" s="5">
        <v>0</v>
      </c>
      <c r="D79" s="5">
        <v>0</v>
      </c>
      <c r="E79" s="5">
        <f t="shared" si="18"/>
        <v>0</v>
      </c>
      <c r="F79" s="5">
        <v>0</v>
      </c>
      <c r="G79" s="5">
        <v>0</v>
      </c>
      <c r="H79" s="5">
        <f t="shared" si="19"/>
        <v>0</v>
      </c>
      <c r="I79" s="8" t="s">
        <v>141</v>
      </c>
    </row>
    <row r="80" spans="1:9">
      <c r="A80">
        <v>9500</v>
      </c>
      <c r="B80" s="6" t="s">
        <v>142</v>
      </c>
      <c r="C80" s="5">
        <v>0</v>
      </c>
      <c r="D80" s="5">
        <v>0</v>
      </c>
      <c r="E80" s="5">
        <f t="shared" si="18"/>
        <v>0</v>
      </c>
      <c r="F80" s="5">
        <v>0</v>
      </c>
      <c r="G80" s="5">
        <v>0</v>
      </c>
      <c r="H80" s="5">
        <f t="shared" si="19"/>
        <v>0</v>
      </c>
      <c r="I80" s="8" t="s">
        <v>143</v>
      </c>
    </row>
    <row r="81" spans="1:9">
      <c r="A81">
        <v>9600</v>
      </c>
      <c r="B81" s="6" t="s">
        <v>144</v>
      </c>
      <c r="C81" s="5">
        <v>0</v>
      </c>
      <c r="D81" s="5">
        <v>0</v>
      </c>
      <c r="E81" s="5">
        <f t="shared" si="18"/>
        <v>0</v>
      </c>
      <c r="F81" s="5">
        <v>0</v>
      </c>
      <c r="G81" s="5">
        <v>0</v>
      </c>
      <c r="H81" s="5">
        <f t="shared" si="19"/>
        <v>0</v>
      </c>
      <c r="I81" s="8" t="s">
        <v>145</v>
      </c>
    </row>
    <row r="82" spans="1:9">
      <c r="A82">
        <v>9900</v>
      </c>
      <c r="B82" s="6" t="s">
        <v>146</v>
      </c>
      <c r="C82" s="5">
        <v>0</v>
      </c>
      <c r="D82" s="5">
        <v>0</v>
      </c>
      <c r="E82" s="5">
        <f t="shared" si="18"/>
        <v>0</v>
      </c>
      <c r="F82" s="5">
        <v>0</v>
      </c>
      <c r="G82" s="5">
        <v>0</v>
      </c>
      <c r="H82" s="5">
        <f t="shared" si="19"/>
        <v>0</v>
      </c>
      <c r="I82" s="10" t="s">
        <v>147</v>
      </c>
    </row>
    <row r="83" spans="1:9">
      <c r="B83" s="11" t="s">
        <v>148</v>
      </c>
      <c r="C83" s="3">
        <f t="shared" ref="C83:H83" si="20">C84+C92+C102+C112+C122+C132+C136+C145+C149</f>
        <v>0</v>
      </c>
      <c r="D83" s="3">
        <f t="shared" si="20"/>
        <v>0</v>
      </c>
      <c r="E83" s="3">
        <f t="shared" si="20"/>
        <v>0</v>
      </c>
      <c r="F83" s="3">
        <f t="shared" si="20"/>
        <v>0</v>
      </c>
      <c r="G83" s="3">
        <f t="shared" si="20"/>
        <v>0</v>
      </c>
      <c r="H83" s="3">
        <f t="shared" si="20"/>
        <v>0</v>
      </c>
    </row>
    <row r="84" spans="1:9">
      <c r="B84" s="4" t="s">
        <v>14</v>
      </c>
      <c r="C84" s="5">
        <f t="shared" ref="C84:H84" si="21">SUM(C85:C91)</f>
        <v>0</v>
      </c>
      <c r="D84" s="5">
        <f t="shared" si="21"/>
        <v>0</v>
      </c>
      <c r="E84" s="5">
        <f t="shared" si="21"/>
        <v>0</v>
      </c>
      <c r="F84" s="5">
        <f t="shared" si="21"/>
        <v>0</v>
      </c>
      <c r="G84" s="5">
        <f t="shared" si="21"/>
        <v>0</v>
      </c>
      <c r="H84" s="5">
        <f t="shared" si="21"/>
        <v>0</v>
      </c>
    </row>
    <row r="85" spans="1:9">
      <c r="B85" s="6" t="s">
        <v>15</v>
      </c>
      <c r="C85" s="5">
        <v>0</v>
      </c>
      <c r="D85" s="5">
        <v>0</v>
      </c>
      <c r="E85" s="5">
        <f t="shared" ref="E85:E91" si="22">C85+D85</f>
        <v>0</v>
      </c>
      <c r="F85" s="5">
        <v>0</v>
      </c>
      <c r="G85" s="5">
        <v>0</v>
      </c>
      <c r="H85" s="5">
        <f t="shared" ref="H85:H91" si="23">E85-F85</f>
        <v>0</v>
      </c>
      <c r="I85" s="8" t="s">
        <v>149</v>
      </c>
    </row>
    <row r="86" spans="1:9">
      <c r="B86" s="6" t="s">
        <v>17</v>
      </c>
      <c r="C86" s="5">
        <v>0</v>
      </c>
      <c r="D86" s="5">
        <v>0</v>
      </c>
      <c r="E86" s="5">
        <f t="shared" si="22"/>
        <v>0</v>
      </c>
      <c r="F86" s="5">
        <v>0</v>
      </c>
      <c r="G86" s="5">
        <v>0</v>
      </c>
      <c r="H86" s="5">
        <f t="shared" si="23"/>
        <v>0</v>
      </c>
      <c r="I86" s="8" t="s">
        <v>150</v>
      </c>
    </row>
    <row r="87" spans="1:9">
      <c r="B87" s="6" t="s">
        <v>19</v>
      </c>
      <c r="C87" s="5">
        <v>0</v>
      </c>
      <c r="D87" s="5">
        <v>0</v>
      </c>
      <c r="E87" s="5">
        <f t="shared" si="22"/>
        <v>0</v>
      </c>
      <c r="F87" s="5">
        <v>0</v>
      </c>
      <c r="G87" s="5">
        <v>0</v>
      </c>
      <c r="H87" s="5">
        <f t="shared" si="23"/>
        <v>0</v>
      </c>
      <c r="I87" s="8" t="s">
        <v>151</v>
      </c>
    </row>
    <row r="88" spans="1:9">
      <c r="B88" s="6" t="s">
        <v>21</v>
      </c>
      <c r="C88" s="5">
        <v>0</v>
      </c>
      <c r="D88" s="5">
        <v>0</v>
      </c>
      <c r="E88" s="5">
        <f t="shared" si="22"/>
        <v>0</v>
      </c>
      <c r="F88" s="5">
        <v>0</v>
      </c>
      <c r="G88" s="5">
        <v>0</v>
      </c>
      <c r="H88" s="5">
        <f t="shared" si="23"/>
        <v>0</v>
      </c>
      <c r="I88" s="8" t="s">
        <v>152</v>
      </c>
    </row>
    <row r="89" spans="1:9">
      <c r="B89" s="6" t="s">
        <v>23</v>
      </c>
      <c r="C89" s="5">
        <v>0</v>
      </c>
      <c r="D89" s="5">
        <v>0</v>
      </c>
      <c r="E89" s="5">
        <f t="shared" si="22"/>
        <v>0</v>
      </c>
      <c r="F89" s="5">
        <v>0</v>
      </c>
      <c r="G89" s="5">
        <v>0</v>
      </c>
      <c r="H89" s="5">
        <f t="shared" si="23"/>
        <v>0</v>
      </c>
      <c r="I89" s="8" t="s">
        <v>153</v>
      </c>
    </row>
    <row r="90" spans="1:9">
      <c r="B90" s="6" t="s">
        <v>25</v>
      </c>
      <c r="C90" s="5">
        <v>0</v>
      </c>
      <c r="D90" s="5">
        <v>0</v>
      </c>
      <c r="E90" s="5">
        <f t="shared" si="22"/>
        <v>0</v>
      </c>
      <c r="F90" s="5">
        <v>0</v>
      </c>
      <c r="G90" s="5">
        <v>0</v>
      </c>
      <c r="H90" s="5">
        <f t="shared" si="23"/>
        <v>0</v>
      </c>
      <c r="I90" s="8" t="s">
        <v>154</v>
      </c>
    </row>
    <row r="91" spans="1:9">
      <c r="B91" s="6" t="s">
        <v>27</v>
      </c>
      <c r="C91" s="5">
        <v>0</v>
      </c>
      <c r="D91" s="5">
        <v>0</v>
      </c>
      <c r="E91" s="5">
        <f t="shared" si="22"/>
        <v>0</v>
      </c>
      <c r="F91" s="5">
        <v>0</v>
      </c>
      <c r="G91" s="5">
        <v>0</v>
      </c>
      <c r="H91" s="5">
        <f t="shared" si="23"/>
        <v>0</v>
      </c>
      <c r="I91" s="8" t="s">
        <v>155</v>
      </c>
    </row>
    <row r="92" spans="1:9">
      <c r="B92" s="4" t="s">
        <v>29</v>
      </c>
      <c r="C92" s="5">
        <f t="shared" ref="C92:H92" si="24">SUM(C93:C101)</f>
        <v>0</v>
      </c>
      <c r="D92" s="5">
        <f t="shared" si="24"/>
        <v>0</v>
      </c>
      <c r="E92" s="5">
        <f t="shared" si="24"/>
        <v>0</v>
      </c>
      <c r="F92" s="5">
        <f t="shared" si="24"/>
        <v>0</v>
      </c>
      <c r="G92" s="5">
        <f t="shared" si="24"/>
        <v>0</v>
      </c>
      <c r="H92" s="5">
        <f t="shared" si="24"/>
        <v>0</v>
      </c>
    </row>
    <row r="93" spans="1:9">
      <c r="B93" s="6" t="s">
        <v>30</v>
      </c>
      <c r="C93" s="5">
        <v>0</v>
      </c>
      <c r="D93" s="5">
        <v>0</v>
      </c>
      <c r="E93" s="5">
        <f t="shared" ref="E93:E101" si="25">C93+D93</f>
        <v>0</v>
      </c>
      <c r="F93" s="5">
        <v>0</v>
      </c>
      <c r="G93" s="5">
        <v>0</v>
      </c>
      <c r="H93" s="5">
        <f t="shared" ref="H93:H101" si="26">E93-F93</f>
        <v>0</v>
      </c>
      <c r="I93" s="8" t="s">
        <v>156</v>
      </c>
    </row>
    <row r="94" spans="1:9">
      <c r="B94" s="6" t="s">
        <v>32</v>
      </c>
      <c r="C94" s="5">
        <v>0</v>
      </c>
      <c r="D94" s="5">
        <v>0</v>
      </c>
      <c r="E94" s="5">
        <f t="shared" si="25"/>
        <v>0</v>
      </c>
      <c r="F94" s="5">
        <v>0</v>
      </c>
      <c r="G94" s="5">
        <v>0</v>
      </c>
      <c r="H94" s="5">
        <f t="shared" si="26"/>
        <v>0</v>
      </c>
      <c r="I94" s="8" t="s">
        <v>157</v>
      </c>
    </row>
    <row r="95" spans="1:9">
      <c r="B95" s="6" t="s">
        <v>34</v>
      </c>
      <c r="C95" s="5">
        <v>0</v>
      </c>
      <c r="D95" s="5">
        <v>0</v>
      </c>
      <c r="E95" s="5">
        <f t="shared" si="25"/>
        <v>0</v>
      </c>
      <c r="F95" s="5">
        <v>0</v>
      </c>
      <c r="G95" s="5">
        <v>0</v>
      </c>
      <c r="H95" s="5">
        <f t="shared" si="26"/>
        <v>0</v>
      </c>
      <c r="I95" s="8" t="s">
        <v>158</v>
      </c>
    </row>
    <row r="96" spans="1:9">
      <c r="B96" s="6" t="s">
        <v>36</v>
      </c>
      <c r="C96" s="5">
        <v>0</v>
      </c>
      <c r="D96" s="5">
        <v>0</v>
      </c>
      <c r="E96" s="5">
        <f t="shared" si="25"/>
        <v>0</v>
      </c>
      <c r="F96" s="5">
        <v>0</v>
      </c>
      <c r="G96" s="5">
        <v>0</v>
      </c>
      <c r="H96" s="5">
        <f t="shared" si="26"/>
        <v>0</v>
      </c>
      <c r="I96" s="8" t="s">
        <v>159</v>
      </c>
    </row>
    <row r="97" spans="2:9">
      <c r="B97" s="12" t="s">
        <v>38</v>
      </c>
      <c r="C97" s="5">
        <v>0</v>
      </c>
      <c r="D97" s="5">
        <v>0</v>
      </c>
      <c r="E97" s="5">
        <f t="shared" si="25"/>
        <v>0</v>
      </c>
      <c r="F97" s="5">
        <v>0</v>
      </c>
      <c r="G97" s="5">
        <v>0</v>
      </c>
      <c r="H97" s="5">
        <f t="shared" si="26"/>
        <v>0</v>
      </c>
      <c r="I97" s="8" t="s">
        <v>160</v>
      </c>
    </row>
    <row r="98" spans="2:9">
      <c r="B98" s="6" t="s">
        <v>40</v>
      </c>
      <c r="C98" s="5">
        <v>0</v>
      </c>
      <c r="D98" s="5">
        <v>0</v>
      </c>
      <c r="E98" s="5">
        <f t="shared" si="25"/>
        <v>0</v>
      </c>
      <c r="F98" s="5">
        <v>0</v>
      </c>
      <c r="G98" s="5">
        <v>0</v>
      </c>
      <c r="H98" s="5">
        <f t="shared" si="26"/>
        <v>0</v>
      </c>
      <c r="I98" s="8" t="s">
        <v>161</v>
      </c>
    </row>
    <row r="99" spans="2:9">
      <c r="B99" s="6" t="s">
        <v>42</v>
      </c>
      <c r="C99" s="5">
        <v>0</v>
      </c>
      <c r="D99" s="5">
        <v>0</v>
      </c>
      <c r="E99" s="5">
        <f t="shared" si="25"/>
        <v>0</v>
      </c>
      <c r="F99" s="5">
        <v>0</v>
      </c>
      <c r="G99" s="5">
        <v>0</v>
      </c>
      <c r="H99" s="5">
        <f t="shared" si="26"/>
        <v>0</v>
      </c>
      <c r="I99" s="8" t="s">
        <v>162</v>
      </c>
    </row>
    <row r="100" spans="2:9">
      <c r="B100" s="6" t="s">
        <v>44</v>
      </c>
      <c r="C100" s="5">
        <v>0</v>
      </c>
      <c r="D100" s="5">
        <v>0</v>
      </c>
      <c r="E100" s="5">
        <f t="shared" si="25"/>
        <v>0</v>
      </c>
      <c r="F100" s="5">
        <v>0</v>
      </c>
      <c r="G100" s="5">
        <v>0</v>
      </c>
      <c r="H100" s="5">
        <f t="shared" si="26"/>
        <v>0</v>
      </c>
      <c r="I100" s="8" t="s">
        <v>163</v>
      </c>
    </row>
    <row r="101" spans="2:9">
      <c r="B101" s="6" t="s">
        <v>46</v>
      </c>
      <c r="C101" s="5">
        <v>0</v>
      </c>
      <c r="D101" s="5">
        <v>0</v>
      </c>
      <c r="E101" s="5">
        <f t="shared" si="25"/>
        <v>0</v>
      </c>
      <c r="F101" s="5">
        <v>0</v>
      </c>
      <c r="G101" s="5">
        <v>0</v>
      </c>
      <c r="H101" s="5">
        <f t="shared" si="26"/>
        <v>0</v>
      </c>
      <c r="I101" s="8" t="s">
        <v>164</v>
      </c>
    </row>
    <row r="102" spans="2:9">
      <c r="B102" s="4" t="s">
        <v>48</v>
      </c>
      <c r="C102" s="5">
        <f t="shared" ref="C102:H102" si="27">SUM(C103:C111)</f>
        <v>0</v>
      </c>
      <c r="D102" s="5">
        <f t="shared" si="27"/>
        <v>0</v>
      </c>
      <c r="E102" s="5">
        <f t="shared" si="27"/>
        <v>0</v>
      </c>
      <c r="F102" s="5">
        <f t="shared" si="27"/>
        <v>0</v>
      </c>
      <c r="G102" s="5">
        <f t="shared" si="27"/>
        <v>0</v>
      </c>
      <c r="H102" s="5">
        <f t="shared" si="27"/>
        <v>0</v>
      </c>
    </row>
    <row r="103" spans="2:9">
      <c r="B103" s="6" t="s">
        <v>49</v>
      </c>
      <c r="C103" s="5">
        <v>0</v>
      </c>
      <c r="D103" s="5">
        <v>0</v>
      </c>
      <c r="E103" s="5">
        <f t="shared" ref="E103:E111" si="28">C103+D103</f>
        <v>0</v>
      </c>
      <c r="F103" s="5">
        <v>0</v>
      </c>
      <c r="G103" s="5">
        <v>0</v>
      </c>
      <c r="H103" s="5">
        <f t="shared" ref="H103:H111" si="29">E103-F103</f>
        <v>0</v>
      </c>
      <c r="I103" s="8" t="s">
        <v>165</v>
      </c>
    </row>
    <row r="104" spans="2:9">
      <c r="B104" s="6" t="s">
        <v>51</v>
      </c>
      <c r="C104" s="5">
        <v>0</v>
      </c>
      <c r="D104" s="5">
        <v>0</v>
      </c>
      <c r="E104" s="5">
        <f t="shared" si="28"/>
        <v>0</v>
      </c>
      <c r="F104" s="5">
        <v>0</v>
      </c>
      <c r="G104" s="5">
        <v>0</v>
      </c>
      <c r="H104" s="5">
        <f t="shared" si="29"/>
        <v>0</v>
      </c>
      <c r="I104" s="8" t="s">
        <v>166</v>
      </c>
    </row>
    <row r="105" spans="2:9">
      <c r="B105" s="6" t="s">
        <v>53</v>
      </c>
      <c r="C105" s="5">
        <v>0</v>
      </c>
      <c r="D105" s="5">
        <v>0</v>
      </c>
      <c r="E105" s="5">
        <f t="shared" si="28"/>
        <v>0</v>
      </c>
      <c r="F105" s="5">
        <v>0</v>
      </c>
      <c r="G105" s="5">
        <v>0</v>
      </c>
      <c r="H105" s="5">
        <f t="shared" si="29"/>
        <v>0</v>
      </c>
      <c r="I105" s="8" t="s">
        <v>167</v>
      </c>
    </row>
    <row r="106" spans="2:9">
      <c r="B106" s="6" t="s">
        <v>55</v>
      </c>
      <c r="C106" s="5">
        <v>0</v>
      </c>
      <c r="D106" s="5">
        <v>0</v>
      </c>
      <c r="E106" s="5">
        <f t="shared" si="28"/>
        <v>0</v>
      </c>
      <c r="F106" s="5">
        <v>0</v>
      </c>
      <c r="G106" s="5">
        <v>0</v>
      </c>
      <c r="H106" s="5">
        <f t="shared" si="29"/>
        <v>0</v>
      </c>
      <c r="I106" s="8" t="s">
        <v>168</v>
      </c>
    </row>
    <row r="107" spans="2:9">
      <c r="B107" s="6" t="s">
        <v>57</v>
      </c>
      <c r="C107" s="5">
        <v>0</v>
      </c>
      <c r="D107" s="5">
        <v>0</v>
      </c>
      <c r="E107" s="5">
        <f t="shared" si="28"/>
        <v>0</v>
      </c>
      <c r="F107" s="5">
        <v>0</v>
      </c>
      <c r="G107" s="5">
        <v>0</v>
      </c>
      <c r="H107" s="5">
        <f t="shared" si="29"/>
        <v>0</v>
      </c>
      <c r="I107" s="8" t="s">
        <v>169</v>
      </c>
    </row>
    <row r="108" spans="2:9">
      <c r="B108" s="6" t="s">
        <v>59</v>
      </c>
      <c r="C108" s="5">
        <v>0</v>
      </c>
      <c r="D108" s="5">
        <v>0</v>
      </c>
      <c r="E108" s="5">
        <f t="shared" si="28"/>
        <v>0</v>
      </c>
      <c r="F108" s="5">
        <v>0</v>
      </c>
      <c r="G108" s="5">
        <v>0</v>
      </c>
      <c r="H108" s="5">
        <f t="shared" si="29"/>
        <v>0</v>
      </c>
      <c r="I108" s="8" t="s">
        <v>170</v>
      </c>
    </row>
    <row r="109" spans="2:9">
      <c r="B109" s="6" t="s">
        <v>61</v>
      </c>
      <c r="C109" s="5">
        <v>0</v>
      </c>
      <c r="D109" s="5">
        <v>0</v>
      </c>
      <c r="E109" s="5">
        <f t="shared" si="28"/>
        <v>0</v>
      </c>
      <c r="F109" s="5">
        <v>0</v>
      </c>
      <c r="G109" s="5">
        <v>0</v>
      </c>
      <c r="H109" s="5">
        <f t="shared" si="29"/>
        <v>0</v>
      </c>
      <c r="I109" s="8" t="s">
        <v>171</v>
      </c>
    </row>
    <row r="110" spans="2:9">
      <c r="B110" s="6" t="s">
        <v>63</v>
      </c>
      <c r="C110" s="5">
        <v>0</v>
      </c>
      <c r="D110" s="5">
        <v>0</v>
      </c>
      <c r="E110" s="5">
        <f t="shared" si="28"/>
        <v>0</v>
      </c>
      <c r="F110" s="5">
        <v>0</v>
      </c>
      <c r="G110" s="5">
        <v>0</v>
      </c>
      <c r="H110" s="5">
        <f t="shared" si="29"/>
        <v>0</v>
      </c>
      <c r="I110" s="8" t="s">
        <v>172</v>
      </c>
    </row>
    <row r="111" spans="2:9">
      <c r="B111" s="6" t="s">
        <v>65</v>
      </c>
      <c r="C111" s="5">
        <v>0</v>
      </c>
      <c r="D111" s="5">
        <v>0</v>
      </c>
      <c r="E111" s="5">
        <f t="shared" si="28"/>
        <v>0</v>
      </c>
      <c r="F111" s="5">
        <v>0</v>
      </c>
      <c r="G111" s="5">
        <v>0</v>
      </c>
      <c r="H111" s="5">
        <f t="shared" si="29"/>
        <v>0</v>
      </c>
      <c r="I111" s="8" t="s">
        <v>173</v>
      </c>
    </row>
    <row r="112" spans="2:9">
      <c r="B112" s="4" t="s">
        <v>67</v>
      </c>
      <c r="C112" s="5">
        <f t="shared" ref="C112:H112" si="30">SUM(C113:C121)</f>
        <v>0</v>
      </c>
      <c r="D112" s="5">
        <f t="shared" si="30"/>
        <v>0</v>
      </c>
      <c r="E112" s="5">
        <f t="shared" si="30"/>
        <v>0</v>
      </c>
      <c r="F112" s="5">
        <f t="shared" si="30"/>
        <v>0</v>
      </c>
      <c r="G112" s="5">
        <f t="shared" si="30"/>
        <v>0</v>
      </c>
      <c r="H112" s="5">
        <f t="shared" si="30"/>
        <v>0</v>
      </c>
    </row>
    <row r="113" spans="2:9">
      <c r="B113" s="6" t="s">
        <v>68</v>
      </c>
      <c r="C113" s="5">
        <v>0</v>
      </c>
      <c r="D113" s="5">
        <v>0</v>
      </c>
      <c r="E113" s="5">
        <f t="shared" ref="E113:E121" si="31">C113+D113</f>
        <v>0</v>
      </c>
      <c r="F113" s="5">
        <v>0</v>
      </c>
      <c r="G113" s="5">
        <v>0</v>
      </c>
      <c r="H113" s="5">
        <f t="shared" ref="H113:H121" si="32">E113-F113</f>
        <v>0</v>
      </c>
      <c r="I113" s="8" t="s">
        <v>174</v>
      </c>
    </row>
    <row r="114" spans="2:9">
      <c r="B114" s="6" t="s">
        <v>70</v>
      </c>
      <c r="C114" s="5">
        <v>0</v>
      </c>
      <c r="D114" s="5">
        <v>0</v>
      </c>
      <c r="E114" s="5">
        <f t="shared" si="31"/>
        <v>0</v>
      </c>
      <c r="F114" s="5">
        <v>0</v>
      </c>
      <c r="G114" s="5">
        <v>0</v>
      </c>
      <c r="H114" s="5">
        <f t="shared" si="32"/>
        <v>0</v>
      </c>
      <c r="I114" s="8" t="s">
        <v>175</v>
      </c>
    </row>
    <row r="115" spans="2:9">
      <c r="B115" s="6" t="s">
        <v>72</v>
      </c>
      <c r="C115" s="5">
        <v>0</v>
      </c>
      <c r="D115" s="5">
        <v>0</v>
      </c>
      <c r="E115" s="5">
        <f t="shared" si="31"/>
        <v>0</v>
      </c>
      <c r="F115" s="5">
        <v>0</v>
      </c>
      <c r="G115" s="5">
        <v>0</v>
      </c>
      <c r="H115" s="5">
        <f t="shared" si="32"/>
        <v>0</v>
      </c>
      <c r="I115" s="8" t="s">
        <v>176</v>
      </c>
    </row>
    <row r="116" spans="2:9">
      <c r="B116" s="6" t="s">
        <v>74</v>
      </c>
      <c r="C116" s="5">
        <v>0</v>
      </c>
      <c r="D116" s="5">
        <v>0</v>
      </c>
      <c r="E116" s="5">
        <f t="shared" si="31"/>
        <v>0</v>
      </c>
      <c r="F116" s="5">
        <v>0</v>
      </c>
      <c r="G116" s="5">
        <v>0</v>
      </c>
      <c r="H116" s="5">
        <f t="shared" si="32"/>
        <v>0</v>
      </c>
      <c r="I116" s="8" t="s">
        <v>177</v>
      </c>
    </row>
    <row r="117" spans="2:9">
      <c r="B117" s="6" t="s">
        <v>76</v>
      </c>
      <c r="C117" s="5">
        <v>0</v>
      </c>
      <c r="D117" s="5">
        <v>0</v>
      </c>
      <c r="E117" s="5">
        <f t="shared" si="31"/>
        <v>0</v>
      </c>
      <c r="F117" s="5">
        <v>0</v>
      </c>
      <c r="G117" s="5">
        <v>0</v>
      </c>
      <c r="H117" s="5">
        <f t="shared" si="32"/>
        <v>0</v>
      </c>
      <c r="I117" s="8" t="s">
        <v>178</v>
      </c>
    </row>
    <row r="118" spans="2:9">
      <c r="B118" s="6" t="s">
        <v>78</v>
      </c>
      <c r="C118" s="5">
        <v>0</v>
      </c>
      <c r="D118" s="5">
        <v>0</v>
      </c>
      <c r="E118" s="5">
        <f t="shared" si="31"/>
        <v>0</v>
      </c>
      <c r="F118" s="5">
        <v>0</v>
      </c>
      <c r="G118" s="5">
        <v>0</v>
      </c>
      <c r="H118" s="5">
        <f t="shared" si="32"/>
        <v>0</v>
      </c>
      <c r="I118" s="8" t="s">
        <v>179</v>
      </c>
    </row>
    <row r="119" spans="2:9">
      <c r="B119" s="6" t="s">
        <v>80</v>
      </c>
      <c r="C119" s="5">
        <v>0</v>
      </c>
      <c r="D119" s="5">
        <v>0</v>
      </c>
      <c r="E119" s="5">
        <f t="shared" si="31"/>
        <v>0</v>
      </c>
      <c r="F119" s="5">
        <v>0</v>
      </c>
      <c r="G119" s="5">
        <v>0</v>
      </c>
      <c r="H119" s="5">
        <f t="shared" si="32"/>
        <v>0</v>
      </c>
      <c r="I119" s="9"/>
    </row>
    <row r="120" spans="2:9">
      <c r="B120" s="6" t="s">
        <v>81</v>
      </c>
      <c r="C120" s="5">
        <v>0</v>
      </c>
      <c r="D120" s="5">
        <v>0</v>
      </c>
      <c r="E120" s="5">
        <f t="shared" si="31"/>
        <v>0</v>
      </c>
      <c r="F120" s="5">
        <v>0</v>
      </c>
      <c r="G120" s="5">
        <v>0</v>
      </c>
      <c r="H120" s="5">
        <f t="shared" si="32"/>
        <v>0</v>
      </c>
      <c r="I120" s="9"/>
    </row>
    <row r="121" spans="2:9">
      <c r="B121" s="6" t="s">
        <v>82</v>
      </c>
      <c r="C121" s="5">
        <v>0</v>
      </c>
      <c r="D121" s="5">
        <v>0</v>
      </c>
      <c r="E121" s="5">
        <f t="shared" si="31"/>
        <v>0</v>
      </c>
      <c r="F121" s="5">
        <v>0</v>
      </c>
      <c r="G121" s="5">
        <v>0</v>
      </c>
      <c r="H121" s="5">
        <f t="shared" si="32"/>
        <v>0</v>
      </c>
      <c r="I121" s="8" t="s">
        <v>180</v>
      </c>
    </row>
    <row r="122" spans="2:9">
      <c r="B122" s="4" t="s">
        <v>84</v>
      </c>
      <c r="C122" s="5">
        <f t="shared" ref="C122:H122" si="33">SUM(C123:C131)</f>
        <v>0</v>
      </c>
      <c r="D122" s="5">
        <f t="shared" si="33"/>
        <v>0</v>
      </c>
      <c r="E122" s="5">
        <f t="shared" si="33"/>
        <v>0</v>
      </c>
      <c r="F122" s="5">
        <f t="shared" si="33"/>
        <v>0</v>
      </c>
      <c r="G122" s="5">
        <f t="shared" si="33"/>
        <v>0</v>
      </c>
      <c r="H122" s="5">
        <f t="shared" si="33"/>
        <v>0</v>
      </c>
    </row>
    <row r="123" spans="2:9">
      <c r="B123" s="6" t="s">
        <v>85</v>
      </c>
      <c r="C123" s="5">
        <v>0</v>
      </c>
      <c r="D123" s="5">
        <v>0</v>
      </c>
      <c r="E123" s="5">
        <f t="shared" ref="E123:E131" si="34">C123+D123</f>
        <v>0</v>
      </c>
      <c r="F123" s="5">
        <v>0</v>
      </c>
      <c r="G123" s="5">
        <v>0</v>
      </c>
      <c r="H123" s="5">
        <f t="shared" ref="H123:H131" si="35">E123-F123</f>
        <v>0</v>
      </c>
      <c r="I123" s="8" t="s">
        <v>181</v>
      </c>
    </row>
    <row r="124" spans="2:9">
      <c r="B124" s="6" t="s">
        <v>87</v>
      </c>
      <c r="C124" s="5">
        <v>0</v>
      </c>
      <c r="D124" s="5">
        <v>0</v>
      </c>
      <c r="E124" s="5">
        <f t="shared" si="34"/>
        <v>0</v>
      </c>
      <c r="F124" s="5">
        <v>0</v>
      </c>
      <c r="G124" s="5">
        <v>0</v>
      </c>
      <c r="H124" s="5">
        <f t="shared" si="35"/>
        <v>0</v>
      </c>
      <c r="I124" s="8" t="s">
        <v>182</v>
      </c>
    </row>
    <row r="125" spans="2:9">
      <c r="B125" s="6" t="s">
        <v>89</v>
      </c>
      <c r="C125" s="5">
        <v>0</v>
      </c>
      <c r="D125" s="5">
        <v>0</v>
      </c>
      <c r="E125" s="5">
        <f t="shared" si="34"/>
        <v>0</v>
      </c>
      <c r="F125" s="5">
        <v>0</v>
      </c>
      <c r="G125" s="5">
        <v>0</v>
      </c>
      <c r="H125" s="5">
        <f t="shared" si="35"/>
        <v>0</v>
      </c>
      <c r="I125" s="8" t="s">
        <v>183</v>
      </c>
    </row>
    <row r="126" spans="2:9">
      <c r="B126" s="6" t="s">
        <v>91</v>
      </c>
      <c r="C126" s="5">
        <v>0</v>
      </c>
      <c r="D126" s="5">
        <v>0</v>
      </c>
      <c r="E126" s="5">
        <f t="shared" si="34"/>
        <v>0</v>
      </c>
      <c r="F126" s="5">
        <v>0</v>
      </c>
      <c r="G126" s="5">
        <v>0</v>
      </c>
      <c r="H126" s="5">
        <f t="shared" si="35"/>
        <v>0</v>
      </c>
      <c r="I126" s="8" t="s">
        <v>184</v>
      </c>
    </row>
    <row r="127" spans="2:9">
      <c r="B127" s="6" t="s">
        <v>93</v>
      </c>
      <c r="C127" s="5">
        <v>0</v>
      </c>
      <c r="D127" s="5">
        <v>0</v>
      </c>
      <c r="E127" s="5">
        <f t="shared" si="34"/>
        <v>0</v>
      </c>
      <c r="F127" s="5">
        <v>0</v>
      </c>
      <c r="G127" s="5">
        <v>0</v>
      </c>
      <c r="H127" s="5">
        <f t="shared" si="35"/>
        <v>0</v>
      </c>
      <c r="I127" s="8" t="s">
        <v>185</v>
      </c>
    </row>
    <row r="128" spans="2:9">
      <c r="B128" s="6" t="s">
        <v>95</v>
      </c>
      <c r="C128" s="5">
        <v>0</v>
      </c>
      <c r="D128" s="5">
        <v>0</v>
      </c>
      <c r="E128" s="5">
        <f t="shared" si="34"/>
        <v>0</v>
      </c>
      <c r="F128" s="5">
        <v>0</v>
      </c>
      <c r="G128" s="5">
        <v>0</v>
      </c>
      <c r="H128" s="5">
        <f t="shared" si="35"/>
        <v>0</v>
      </c>
      <c r="I128" s="8" t="s">
        <v>186</v>
      </c>
    </row>
    <row r="129" spans="2:9">
      <c r="B129" s="6" t="s">
        <v>97</v>
      </c>
      <c r="C129" s="5">
        <v>0</v>
      </c>
      <c r="D129" s="5">
        <v>0</v>
      </c>
      <c r="E129" s="5">
        <f t="shared" si="34"/>
        <v>0</v>
      </c>
      <c r="F129" s="5">
        <v>0</v>
      </c>
      <c r="G129" s="5">
        <v>0</v>
      </c>
      <c r="H129" s="5">
        <f t="shared" si="35"/>
        <v>0</v>
      </c>
      <c r="I129" s="8" t="s">
        <v>187</v>
      </c>
    </row>
    <row r="130" spans="2:9">
      <c r="B130" s="6" t="s">
        <v>99</v>
      </c>
      <c r="C130" s="5">
        <v>0</v>
      </c>
      <c r="D130" s="5">
        <v>0</v>
      </c>
      <c r="E130" s="5">
        <f t="shared" si="34"/>
        <v>0</v>
      </c>
      <c r="F130" s="5">
        <v>0</v>
      </c>
      <c r="G130" s="5">
        <v>0</v>
      </c>
      <c r="H130" s="5">
        <f t="shared" si="35"/>
        <v>0</v>
      </c>
      <c r="I130" s="8" t="s">
        <v>188</v>
      </c>
    </row>
    <row r="131" spans="2:9">
      <c r="B131" s="6" t="s">
        <v>101</v>
      </c>
      <c r="C131" s="5">
        <v>0</v>
      </c>
      <c r="D131" s="5">
        <v>0</v>
      </c>
      <c r="E131" s="5">
        <f t="shared" si="34"/>
        <v>0</v>
      </c>
      <c r="F131" s="5">
        <v>0</v>
      </c>
      <c r="G131" s="5">
        <v>0</v>
      </c>
      <c r="H131" s="5">
        <f t="shared" si="35"/>
        <v>0</v>
      </c>
      <c r="I131" s="8" t="s">
        <v>189</v>
      </c>
    </row>
    <row r="132" spans="2:9">
      <c r="B132" s="4" t="s">
        <v>103</v>
      </c>
      <c r="C132" s="5">
        <f t="shared" ref="C132:H132" si="36">SUM(C133:C135)</f>
        <v>0</v>
      </c>
      <c r="D132" s="5">
        <f t="shared" si="36"/>
        <v>0</v>
      </c>
      <c r="E132" s="5">
        <f t="shared" si="36"/>
        <v>0</v>
      </c>
      <c r="F132" s="5">
        <f t="shared" si="36"/>
        <v>0</v>
      </c>
      <c r="G132" s="5">
        <f t="shared" si="36"/>
        <v>0</v>
      </c>
      <c r="H132" s="5">
        <f t="shared" si="36"/>
        <v>0</v>
      </c>
    </row>
    <row r="133" spans="2:9">
      <c r="B133" s="6" t="s">
        <v>104</v>
      </c>
      <c r="C133" s="5">
        <v>0</v>
      </c>
      <c r="D133" s="5">
        <v>0</v>
      </c>
      <c r="E133" s="5">
        <f>C133+D133</f>
        <v>0</v>
      </c>
      <c r="F133" s="5">
        <v>0</v>
      </c>
      <c r="G133" s="5">
        <v>0</v>
      </c>
      <c r="H133" s="5">
        <f>E133-F133</f>
        <v>0</v>
      </c>
      <c r="I133" s="8" t="s">
        <v>190</v>
      </c>
    </row>
    <row r="134" spans="2:9">
      <c r="B134" s="6" t="s">
        <v>106</v>
      </c>
      <c r="C134" s="5">
        <v>0</v>
      </c>
      <c r="D134" s="5">
        <v>0</v>
      </c>
      <c r="E134" s="5">
        <f>C134+D134</f>
        <v>0</v>
      </c>
      <c r="F134" s="5">
        <v>0</v>
      </c>
      <c r="G134" s="5">
        <v>0</v>
      </c>
      <c r="H134" s="5">
        <f>E134-F134</f>
        <v>0</v>
      </c>
      <c r="I134" s="8" t="s">
        <v>191</v>
      </c>
    </row>
    <row r="135" spans="2:9">
      <c r="B135" s="6" t="s">
        <v>108</v>
      </c>
      <c r="C135" s="5">
        <v>0</v>
      </c>
      <c r="D135" s="5">
        <v>0</v>
      </c>
      <c r="E135" s="5">
        <f>C135+D135</f>
        <v>0</v>
      </c>
      <c r="F135" s="5">
        <v>0</v>
      </c>
      <c r="G135" s="5">
        <v>0</v>
      </c>
      <c r="H135" s="5">
        <f>E135-F135</f>
        <v>0</v>
      </c>
      <c r="I135" s="8" t="s">
        <v>192</v>
      </c>
    </row>
    <row r="136" spans="2:9">
      <c r="B136" s="4" t="s">
        <v>110</v>
      </c>
      <c r="C136" s="5">
        <f t="shared" ref="C136:H136" si="37">SUM(C137:C141,C143:C144)</f>
        <v>0</v>
      </c>
      <c r="D136" s="5">
        <f t="shared" si="37"/>
        <v>0</v>
      </c>
      <c r="E136" s="5">
        <f t="shared" si="37"/>
        <v>0</v>
      </c>
      <c r="F136" s="5">
        <f t="shared" si="37"/>
        <v>0</v>
      </c>
      <c r="G136" s="5">
        <f t="shared" si="37"/>
        <v>0</v>
      </c>
      <c r="H136" s="5">
        <f t="shared" si="37"/>
        <v>0</v>
      </c>
    </row>
    <row r="137" spans="2:9">
      <c r="B137" s="6" t="s">
        <v>111</v>
      </c>
      <c r="C137" s="5">
        <v>0</v>
      </c>
      <c r="D137" s="5">
        <v>0</v>
      </c>
      <c r="E137" s="5">
        <f t="shared" ref="E137:E144" si="38">C137+D137</f>
        <v>0</v>
      </c>
      <c r="F137" s="5">
        <v>0</v>
      </c>
      <c r="G137" s="5">
        <v>0</v>
      </c>
      <c r="H137" s="5">
        <f t="shared" ref="H137:H144" si="39">E137-F137</f>
        <v>0</v>
      </c>
      <c r="I137" s="8" t="s">
        <v>193</v>
      </c>
    </row>
    <row r="138" spans="2:9">
      <c r="B138" s="6" t="s">
        <v>113</v>
      </c>
      <c r="C138" s="5">
        <v>0</v>
      </c>
      <c r="D138" s="5">
        <v>0</v>
      </c>
      <c r="E138" s="5">
        <f t="shared" si="38"/>
        <v>0</v>
      </c>
      <c r="F138" s="5">
        <v>0</v>
      </c>
      <c r="G138" s="5">
        <v>0</v>
      </c>
      <c r="H138" s="5">
        <f t="shared" si="39"/>
        <v>0</v>
      </c>
      <c r="I138" s="8" t="s">
        <v>194</v>
      </c>
    </row>
    <row r="139" spans="2:9">
      <c r="B139" s="6" t="s">
        <v>115</v>
      </c>
      <c r="C139" s="5">
        <v>0</v>
      </c>
      <c r="D139" s="5">
        <v>0</v>
      </c>
      <c r="E139" s="5">
        <f t="shared" si="38"/>
        <v>0</v>
      </c>
      <c r="F139" s="5">
        <v>0</v>
      </c>
      <c r="G139" s="5">
        <v>0</v>
      </c>
      <c r="H139" s="5">
        <f t="shared" si="39"/>
        <v>0</v>
      </c>
      <c r="I139" s="8" t="s">
        <v>195</v>
      </c>
    </row>
    <row r="140" spans="2:9">
      <c r="B140" s="6" t="s">
        <v>117</v>
      </c>
      <c r="C140" s="5">
        <v>0</v>
      </c>
      <c r="D140" s="5">
        <v>0</v>
      </c>
      <c r="E140" s="5">
        <f t="shared" si="38"/>
        <v>0</v>
      </c>
      <c r="F140" s="5">
        <v>0</v>
      </c>
      <c r="G140" s="5">
        <v>0</v>
      </c>
      <c r="H140" s="5">
        <f t="shared" si="39"/>
        <v>0</v>
      </c>
      <c r="I140" s="8" t="s">
        <v>196</v>
      </c>
    </row>
    <row r="141" spans="2:9">
      <c r="B141" s="6" t="s">
        <v>119</v>
      </c>
      <c r="C141" s="5">
        <v>0</v>
      </c>
      <c r="D141" s="5">
        <v>0</v>
      </c>
      <c r="E141" s="5">
        <f t="shared" si="38"/>
        <v>0</v>
      </c>
      <c r="F141" s="5">
        <v>0</v>
      </c>
      <c r="G141" s="5">
        <v>0</v>
      </c>
      <c r="H141" s="5">
        <f t="shared" si="39"/>
        <v>0</v>
      </c>
      <c r="I141" s="8" t="s">
        <v>197</v>
      </c>
    </row>
    <row r="142" spans="2:9">
      <c r="B142" s="6" t="s">
        <v>121</v>
      </c>
      <c r="C142" s="5">
        <v>0</v>
      </c>
      <c r="D142" s="5">
        <v>0</v>
      </c>
      <c r="E142" s="5">
        <f t="shared" si="38"/>
        <v>0</v>
      </c>
      <c r="F142" s="5">
        <v>0</v>
      </c>
      <c r="G142" s="5">
        <v>0</v>
      </c>
      <c r="H142" s="5">
        <f t="shared" si="39"/>
        <v>0</v>
      </c>
      <c r="I142" s="8"/>
    </row>
    <row r="143" spans="2:9">
      <c r="B143" s="6" t="s">
        <v>122</v>
      </c>
      <c r="C143" s="5">
        <v>0</v>
      </c>
      <c r="D143" s="5">
        <v>0</v>
      </c>
      <c r="E143" s="5">
        <f t="shared" si="38"/>
        <v>0</v>
      </c>
      <c r="F143" s="5">
        <v>0</v>
      </c>
      <c r="G143" s="5">
        <v>0</v>
      </c>
      <c r="H143" s="5">
        <f t="shared" si="39"/>
        <v>0</v>
      </c>
      <c r="I143" s="8" t="s">
        <v>198</v>
      </c>
    </row>
    <row r="144" spans="2:9">
      <c r="B144" s="6" t="s">
        <v>124</v>
      </c>
      <c r="C144" s="5">
        <v>0</v>
      </c>
      <c r="D144" s="5">
        <v>0</v>
      </c>
      <c r="E144" s="5">
        <f t="shared" si="38"/>
        <v>0</v>
      </c>
      <c r="F144" s="5">
        <v>0</v>
      </c>
      <c r="G144" s="5">
        <v>0</v>
      </c>
      <c r="H144" s="5">
        <f t="shared" si="39"/>
        <v>0</v>
      </c>
      <c r="I144" s="8" t="s">
        <v>199</v>
      </c>
    </row>
    <row r="145" spans="2:9">
      <c r="B145" s="4" t="s">
        <v>126</v>
      </c>
      <c r="C145" s="5">
        <f t="shared" ref="C145:H145" si="40">SUM(C146:C148)</f>
        <v>0</v>
      </c>
      <c r="D145" s="5">
        <f t="shared" si="40"/>
        <v>0</v>
      </c>
      <c r="E145" s="5">
        <f t="shared" si="40"/>
        <v>0</v>
      </c>
      <c r="F145" s="5">
        <f t="shared" si="40"/>
        <v>0</v>
      </c>
      <c r="G145" s="5">
        <f t="shared" si="40"/>
        <v>0</v>
      </c>
      <c r="H145" s="5">
        <f t="shared" si="40"/>
        <v>0</v>
      </c>
    </row>
    <row r="146" spans="2:9">
      <c r="B146" s="6" t="s">
        <v>127</v>
      </c>
      <c r="C146" s="5">
        <v>0</v>
      </c>
      <c r="D146" s="5">
        <v>0</v>
      </c>
      <c r="E146" s="5">
        <f>C146+D146</f>
        <v>0</v>
      </c>
      <c r="F146" s="5">
        <v>0</v>
      </c>
      <c r="G146" s="5">
        <v>0</v>
      </c>
      <c r="H146" s="5">
        <f>E146-F146</f>
        <v>0</v>
      </c>
      <c r="I146" s="8" t="s">
        <v>200</v>
      </c>
    </row>
    <row r="147" spans="2:9">
      <c r="B147" s="6" t="s">
        <v>129</v>
      </c>
      <c r="C147" s="5">
        <v>0</v>
      </c>
      <c r="D147" s="5">
        <v>0</v>
      </c>
      <c r="E147" s="5">
        <f>C147+D147</f>
        <v>0</v>
      </c>
      <c r="F147" s="5">
        <v>0</v>
      </c>
      <c r="G147" s="5">
        <v>0</v>
      </c>
      <c r="H147" s="5">
        <f>E147-F147</f>
        <v>0</v>
      </c>
      <c r="I147" s="8" t="s">
        <v>201</v>
      </c>
    </row>
    <row r="148" spans="2:9">
      <c r="B148" s="6" t="s">
        <v>131</v>
      </c>
      <c r="C148" s="5">
        <v>0</v>
      </c>
      <c r="D148" s="5">
        <v>0</v>
      </c>
      <c r="E148" s="5">
        <f>C148+D148</f>
        <v>0</v>
      </c>
      <c r="F148" s="5">
        <v>0</v>
      </c>
      <c r="G148" s="5">
        <v>0</v>
      </c>
      <c r="H148" s="5">
        <f>E148-F148</f>
        <v>0</v>
      </c>
      <c r="I148" s="8" t="s">
        <v>202</v>
      </c>
    </row>
    <row r="149" spans="2:9">
      <c r="B149" s="4" t="s">
        <v>133</v>
      </c>
      <c r="C149" s="5">
        <f t="shared" ref="C149:H149" si="41">SUM(C150:C156)</f>
        <v>0</v>
      </c>
      <c r="D149" s="5">
        <f t="shared" si="41"/>
        <v>0</v>
      </c>
      <c r="E149" s="5">
        <f t="shared" si="41"/>
        <v>0</v>
      </c>
      <c r="F149" s="5">
        <f t="shared" si="41"/>
        <v>0</v>
      </c>
      <c r="G149" s="5">
        <f t="shared" si="41"/>
        <v>0</v>
      </c>
      <c r="H149" s="5">
        <f t="shared" si="41"/>
        <v>0</v>
      </c>
    </row>
    <row r="150" spans="2:9">
      <c r="B150" s="6" t="s">
        <v>134</v>
      </c>
      <c r="C150" s="5">
        <v>0</v>
      </c>
      <c r="D150" s="5">
        <v>0</v>
      </c>
      <c r="E150" s="5">
        <f t="shared" ref="E150:E156" si="42">C150+D150</f>
        <v>0</v>
      </c>
      <c r="F150" s="5">
        <v>0</v>
      </c>
      <c r="G150" s="5">
        <v>0</v>
      </c>
      <c r="H150" s="5">
        <f t="shared" ref="H150:H156" si="43">E150-F150</f>
        <v>0</v>
      </c>
      <c r="I150" s="8" t="s">
        <v>203</v>
      </c>
    </row>
    <row r="151" spans="2:9">
      <c r="B151" s="6" t="s">
        <v>136</v>
      </c>
      <c r="C151" s="5">
        <v>0</v>
      </c>
      <c r="D151" s="5">
        <v>0</v>
      </c>
      <c r="E151" s="5">
        <f t="shared" si="42"/>
        <v>0</v>
      </c>
      <c r="F151" s="5">
        <v>0</v>
      </c>
      <c r="G151" s="5">
        <v>0</v>
      </c>
      <c r="H151" s="5">
        <f t="shared" si="43"/>
        <v>0</v>
      </c>
      <c r="I151" s="8" t="s">
        <v>204</v>
      </c>
    </row>
    <row r="152" spans="2:9">
      <c r="B152" s="6" t="s">
        <v>138</v>
      </c>
      <c r="C152" s="5">
        <v>0</v>
      </c>
      <c r="D152" s="5">
        <v>0</v>
      </c>
      <c r="E152" s="5">
        <f t="shared" si="42"/>
        <v>0</v>
      </c>
      <c r="F152" s="5">
        <v>0</v>
      </c>
      <c r="G152" s="5">
        <v>0</v>
      </c>
      <c r="H152" s="5">
        <f t="shared" si="43"/>
        <v>0</v>
      </c>
      <c r="I152" s="8" t="s">
        <v>205</v>
      </c>
    </row>
    <row r="153" spans="2:9">
      <c r="B153" s="12" t="s">
        <v>140</v>
      </c>
      <c r="C153" s="5">
        <v>0</v>
      </c>
      <c r="D153" s="5">
        <v>0</v>
      </c>
      <c r="E153" s="5">
        <f t="shared" si="42"/>
        <v>0</v>
      </c>
      <c r="F153" s="5">
        <v>0</v>
      </c>
      <c r="G153" s="5">
        <v>0</v>
      </c>
      <c r="H153" s="5">
        <f t="shared" si="43"/>
        <v>0</v>
      </c>
      <c r="I153" s="8" t="s">
        <v>206</v>
      </c>
    </row>
    <row r="154" spans="2:9">
      <c r="B154" s="6" t="s">
        <v>142</v>
      </c>
      <c r="C154" s="5">
        <v>0</v>
      </c>
      <c r="D154" s="5">
        <v>0</v>
      </c>
      <c r="E154" s="5">
        <f t="shared" si="42"/>
        <v>0</v>
      </c>
      <c r="F154" s="5">
        <v>0</v>
      </c>
      <c r="G154" s="5">
        <v>0</v>
      </c>
      <c r="H154" s="5">
        <f t="shared" si="43"/>
        <v>0</v>
      </c>
      <c r="I154" s="8" t="s">
        <v>207</v>
      </c>
    </row>
    <row r="155" spans="2:9">
      <c r="B155" s="6" t="s">
        <v>144</v>
      </c>
      <c r="C155" s="5">
        <v>0</v>
      </c>
      <c r="D155" s="5">
        <v>0</v>
      </c>
      <c r="E155" s="5">
        <f t="shared" si="42"/>
        <v>0</v>
      </c>
      <c r="F155" s="5">
        <v>0</v>
      </c>
      <c r="G155" s="5">
        <v>0</v>
      </c>
      <c r="H155" s="5">
        <f t="shared" si="43"/>
        <v>0</v>
      </c>
      <c r="I155" s="8" t="s">
        <v>208</v>
      </c>
    </row>
    <row r="156" spans="2:9">
      <c r="B156" s="6" t="s">
        <v>146</v>
      </c>
      <c r="C156" s="5">
        <v>0</v>
      </c>
      <c r="D156" s="5">
        <v>0</v>
      </c>
      <c r="E156" s="5">
        <f t="shared" si="42"/>
        <v>0</v>
      </c>
      <c r="F156" s="5">
        <v>0</v>
      </c>
      <c r="G156" s="5">
        <v>0</v>
      </c>
      <c r="H156" s="5">
        <f t="shared" si="43"/>
        <v>0</v>
      </c>
      <c r="I156" s="8" t="s">
        <v>209</v>
      </c>
    </row>
    <row r="157" spans="2:9">
      <c r="B157" s="13"/>
      <c r="C157" s="14"/>
      <c r="D157" s="14"/>
      <c r="E157" s="14"/>
      <c r="F157" s="14"/>
      <c r="G157" s="14"/>
      <c r="H157" s="14"/>
    </row>
    <row r="158" spans="2:9">
      <c r="B158" s="15" t="s">
        <v>210</v>
      </c>
      <c r="C158" s="3">
        <f t="shared" ref="C158:H158" si="44">C9+C83</f>
        <v>10760846029.09</v>
      </c>
      <c r="D158" s="3">
        <f t="shared" si="44"/>
        <v>374280324.2899999</v>
      </c>
      <c r="E158" s="3">
        <f t="shared" si="44"/>
        <v>11135126353.380001</v>
      </c>
      <c r="F158" s="3">
        <f t="shared" si="44"/>
        <v>2343939807.25</v>
      </c>
      <c r="G158" s="3">
        <f t="shared" si="44"/>
        <v>2026642836.7700002</v>
      </c>
      <c r="H158" s="3">
        <f t="shared" si="44"/>
        <v>8791186546.1300011</v>
      </c>
    </row>
    <row r="159" spans="2:9">
      <c r="B159" s="16"/>
      <c r="C159" s="17"/>
      <c r="D159" s="17"/>
      <c r="E159" s="17"/>
      <c r="F159" s="17"/>
      <c r="G159" s="17"/>
      <c r="H159" s="17"/>
    </row>
    <row r="160" spans="2:9">
      <c r="B160" s="18" t="s">
        <v>211</v>
      </c>
    </row>
    <row r="168" spans="2:7">
      <c r="B168" s="25"/>
      <c r="C168" s="25"/>
      <c r="D168" s="25"/>
      <c r="E168" s="25"/>
      <c r="F168" s="25"/>
      <c r="G168" s="25"/>
    </row>
    <row r="169" spans="2:7">
      <c r="B169" s="25"/>
      <c r="C169" s="25"/>
      <c r="D169" s="26"/>
      <c r="E169" s="26"/>
      <c r="F169" s="26"/>
      <c r="G169" s="26"/>
    </row>
    <row r="170" spans="2:7">
      <c r="B170" s="19"/>
      <c r="C170" s="20"/>
      <c r="D170" s="20"/>
      <c r="E170" s="21"/>
      <c r="F170" s="22"/>
      <c r="G170" s="22"/>
    </row>
    <row r="171" spans="2:7">
      <c r="B171" s="19"/>
      <c r="C171" s="20"/>
      <c r="D171" s="20"/>
      <c r="E171" s="21"/>
      <c r="F171" s="22"/>
      <c r="G171" s="22"/>
    </row>
    <row r="172" spans="2:7">
      <c r="B172" s="19"/>
      <c r="C172" s="20"/>
      <c r="D172" s="20"/>
      <c r="E172" s="21"/>
      <c r="F172" s="22"/>
      <c r="G172" s="22"/>
    </row>
    <row r="173" spans="2:7">
      <c r="B173" s="19"/>
      <c r="C173" s="20"/>
      <c r="D173" s="20"/>
      <c r="E173" s="21"/>
      <c r="F173" s="22"/>
      <c r="G173" s="22"/>
    </row>
    <row r="174" spans="2:7">
      <c r="B174" s="23"/>
      <c r="C174" s="27"/>
      <c r="D174" s="27"/>
      <c r="E174" s="21"/>
      <c r="F174" s="22"/>
      <c r="G174" s="22"/>
    </row>
    <row r="175" spans="2:7">
      <c r="B175" s="25"/>
      <c r="C175" s="25"/>
      <c r="D175" s="25"/>
      <c r="E175" s="25"/>
      <c r="F175" s="25"/>
      <c r="G175" s="25"/>
    </row>
    <row r="176" spans="2:7">
      <c r="B176" s="25"/>
      <c r="C176" s="25"/>
      <c r="D176" s="25"/>
      <c r="E176" s="25"/>
      <c r="F176" s="25"/>
      <c r="G176" s="25"/>
    </row>
    <row r="177" spans="2:7">
      <c r="B177" s="25"/>
      <c r="C177" s="25"/>
      <c r="D177" s="24"/>
      <c r="E177" s="21"/>
      <c r="F177" s="22"/>
      <c r="G177" s="22"/>
    </row>
  </sheetData>
  <protectedRanges>
    <protectedRange sqref="C168" name="Rango1_1_1"/>
    <protectedRange sqref="D168:G168" name="Rango1_1_1_1_2"/>
    <protectedRange sqref="D175:G176" name="Rango1_1_1_2_2_1_1_1_1"/>
    <protectedRange sqref="B176" name="Rango1_1_1_1_1_1"/>
    <protectedRange sqref="B177" name="Rango1_1_1_2_1"/>
    <protectedRange sqref="B175" name="Rango1_1_1_2_1_1_1"/>
  </protectedRanges>
  <mergeCells count="23">
    <mergeCell ref="B6:H6"/>
    <mergeCell ref="B1:H1"/>
    <mergeCell ref="B2:H2"/>
    <mergeCell ref="B3:H3"/>
    <mergeCell ref="B4:H4"/>
    <mergeCell ref="B5:H5"/>
    <mergeCell ref="B7:B8"/>
    <mergeCell ref="C7:G7"/>
    <mergeCell ref="H7:H8"/>
    <mergeCell ref="B168:C168"/>
    <mergeCell ref="D168:E168"/>
    <mergeCell ref="F168:G168"/>
    <mergeCell ref="B176:C176"/>
    <mergeCell ref="D176:E176"/>
    <mergeCell ref="F176:G176"/>
    <mergeCell ref="B177:C177"/>
    <mergeCell ref="B169:C169"/>
    <mergeCell ref="D169:E169"/>
    <mergeCell ref="F169:G169"/>
    <mergeCell ref="C174:D174"/>
    <mergeCell ref="B175:C175"/>
    <mergeCell ref="D175:E175"/>
    <mergeCell ref="F175:G175"/>
  </mergeCells>
  <pageMargins left="0.25" right="0.25" top="0.75" bottom="0.75" header="0.3" footer="0.3"/>
  <pageSetup scale="28" orientation="portrait" r:id="rId1"/>
  <rowBreaks count="1" manualBreakCount="1">
    <brk id="82" min="1" max="7" man="1"/>
  </rowBreaks>
  <colBreaks count="1" manualBreakCount="1">
    <brk id="8" max="1048575" man="1"/>
  </colBreaks>
  <ignoredErrors>
    <ignoredError sqref="C9:H17 C156:H159" unlockedFormula="1"/>
    <ignoredError sqref="C18:H155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 Portal</vt:lpstr>
      <vt:lpstr>'F6A Portal'!Área_de_impresión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Gisela Hernandez Molina</dc:creator>
  <cp:lastModifiedBy>Gisela Hernandez Molina</cp:lastModifiedBy>
  <cp:lastPrinted>2026-04-15T16:40:36Z</cp:lastPrinted>
  <dcterms:created xsi:type="dcterms:W3CDTF">2026-04-15T16:35:15Z</dcterms:created>
  <dcterms:modified xsi:type="dcterms:W3CDTF">2026-04-15T16:40:51Z</dcterms:modified>
</cp:coreProperties>
</file>